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40" windowHeight="8730"/>
  </bookViews>
  <sheets>
    <sheet name="Тарифы на 2025" sheetId="7" r:id="rId1"/>
  </sheets>
  <calcPr calcId="162913" refMode="R1C1"/>
</workbook>
</file>

<file path=xl/calcChain.xml><?xml version="1.0" encoding="utf-8"?>
<calcChain xmlns="http://schemas.openxmlformats.org/spreadsheetml/2006/main">
  <c r="G153" i="7" l="1"/>
  <c r="H148" i="7" l="1"/>
  <c r="H147" i="7"/>
  <c r="H146" i="7"/>
  <c r="H145" i="7"/>
  <c r="H140" i="7"/>
  <c r="G143" i="7"/>
  <c r="G144" i="7"/>
  <c r="G142" i="7"/>
  <c r="G141" i="7"/>
  <c r="G139" i="7"/>
  <c r="G138" i="7"/>
  <c r="E139" i="7"/>
  <c r="E140" i="7"/>
  <c r="E141" i="7"/>
  <c r="E142" i="7"/>
  <c r="E143" i="7"/>
  <c r="E144" i="7"/>
  <c r="E145" i="7"/>
  <c r="E146" i="7"/>
  <c r="E147" i="7"/>
  <c r="E148" i="7"/>
  <c r="E138" i="7"/>
  <c r="G166" i="7" l="1"/>
  <c r="G165" i="7"/>
  <c r="G164" i="7"/>
  <c r="G162" i="7"/>
  <c r="G161" i="7"/>
  <c r="G160" i="7"/>
  <c r="G159" i="7"/>
  <c r="F157" i="7"/>
  <c r="G157" i="7" s="1"/>
  <c r="G156" i="7"/>
  <c r="G155" i="7"/>
  <c r="G154" i="7"/>
  <c r="F79" i="7"/>
  <c r="E79" i="7"/>
  <c r="F78" i="7"/>
  <c r="E78" i="7"/>
  <c r="F77" i="7"/>
  <c r="E77" i="7"/>
  <c r="F76" i="7"/>
  <c r="E76" i="7"/>
  <c r="F75" i="7"/>
  <c r="E75" i="7"/>
  <c r="F74" i="7"/>
  <c r="E74" i="7"/>
  <c r="F73" i="7"/>
  <c r="E73" i="7"/>
  <c r="F72" i="7"/>
  <c r="E72" i="7"/>
  <c r="F71" i="7"/>
  <c r="E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59" i="7"/>
  <c r="E59" i="7"/>
  <c r="F58" i="7"/>
  <c r="E58" i="7"/>
  <c r="F57" i="7"/>
  <c r="E57" i="7"/>
  <c r="F56" i="7"/>
  <c r="E56" i="7"/>
  <c r="F55" i="7"/>
  <c r="E55" i="7"/>
  <c r="F54" i="7"/>
  <c r="E54" i="7"/>
  <c r="F53" i="7"/>
  <c r="E53" i="7"/>
  <c r="F52" i="7"/>
  <c r="E52" i="7"/>
  <c r="F51" i="7"/>
  <c r="E51" i="7"/>
  <c r="F50" i="7"/>
  <c r="E50" i="7"/>
  <c r="G17" i="7"/>
  <c r="F17" i="7"/>
</calcChain>
</file>

<file path=xl/sharedStrings.xml><?xml version="1.0" encoding="utf-8"?>
<sst xmlns="http://schemas.openxmlformats.org/spreadsheetml/2006/main" count="211" uniqueCount="192">
  <si>
    <t>№ п/п</t>
  </si>
  <si>
    <t>Медицинская услуга</t>
  </si>
  <si>
    <t>Тариф за 1 случай, рублей</t>
  </si>
  <si>
    <t> 1</t>
  </si>
  <si>
    <t>Комплексное посещение в рамках диспансеризации взрослых 1 этап (мужчины 18,24,30)</t>
  </si>
  <si>
    <t> 2</t>
  </si>
  <si>
    <t>Комплексное посещение в рамках диспансеризации взрослых 1 этап (мужчины 21,27,33)</t>
  </si>
  <si>
    <t> 3</t>
  </si>
  <si>
    <t>Комплексное посещение в рамках диспансеризации взрослых 1 этап (мужчины 40,44,46,52,56,58,62)</t>
  </si>
  <si>
    <t> 4</t>
  </si>
  <si>
    <t>Комплексное посещение в рамках диспансеризации взрослых 1 этап (мужчины 42,48,54)</t>
  </si>
  <si>
    <t> 5</t>
  </si>
  <si>
    <t>Комплексное посещение в рамках диспансеризации взрослых 1 этап (мужчины 41,43,47,49,53,59,61)</t>
  </si>
  <si>
    <t> 6</t>
  </si>
  <si>
    <t>Комплексное посещение в рамках диспансеризации взрослых 1 этап (мужчины 50,64)</t>
  </si>
  <si>
    <t> 7</t>
  </si>
  <si>
    <t>Комплексное посещение в рамках диспансеризации взрослых 1 этап (мужчины 51,57,63)</t>
  </si>
  <si>
    <t> 8</t>
  </si>
  <si>
    <t>Комплексное посещение в рамках диспансеризации взрослых 1 этап (мужчины 55)</t>
  </si>
  <si>
    <t> 9</t>
  </si>
  <si>
    <t>Комплексное посещение в рамках диспансеризации взрослых 1 этап (мужчины 60)</t>
  </si>
  <si>
    <t> 10</t>
  </si>
  <si>
    <t>Комплексное посещение в рамках диспансеризации взрослых 1 этап (мужчины 36)</t>
  </si>
  <si>
    <t>Комплексное посещение в рамках диспансеризации взрослых 1 этап (мужчины 39)</t>
  </si>
  <si>
    <t>Комплексное посещение в рамках диспансеризации взрослых 1 этап (мужчины 45)</t>
  </si>
  <si>
    <t>Комплексное посещение в рамках диспансеризации взрослых 1 этап (женщины 18,24,30)</t>
  </si>
  <si>
    <t>Комплексное посещение в рамках диспансеризации взрослых 1 этап (женщины 21,27,33)</t>
  </si>
  <si>
    <t>Комплексное посещение в рамках диспансеризации взрослых 1 этап (женщины 42,48,54,60)</t>
  </si>
  <si>
    <t>Комплексное посещение в рамках диспансеризации взрослых 1 этап (женщины 40,44, 46, 50,52,56,58,62,64)</t>
  </si>
  <si>
    <t>Комплексное посещение в рамках диспансеризации взрослых 1 этап (женщины 41,43,47,49,53,55,59,61)</t>
  </si>
  <si>
    <t>Комплексное посещение в рамках диспансеризации взрослых 1 этап (женщины 51,57,63)</t>
  </si>
  <si>
    <t>Комплексное посещение в рамках диспансеризации взрослых 1 этап (женщины 36)</t>
  </si>
  <si>
    <t>Комплексное посещение в рамках диспансеризации взрослых 1 этап (женщины 39)</t>
  </si>
  <si>
    <t>Комплексное посещение в рамках диспансеризации взрослых 1 этап (женщины 45)</t>
  </si>
  <si>
    <t>Комплексное посещение в рамках диспансеризации взрослых 1 этап (мужчины 65,71)</t>
  </si>
  <si>
    <t>Комплексное посещение в рамках диспансеризации взрослых 1 этап (мужчины 66,70,72)</t>
  </si>
  <si>
    <t>Комплексное посещение в рамках диспансеризации взрослых 1 этап  (мужчины 67,69,73,75)</t>
  </si>
  <si>
    <t>Комплексное посещение в рамках диспансеризации взрослых 1 этап  (мужчины 68,74)</t>
  </si>
  <si>
    <t>Комплексное посещение в рамках диспансеризации взрослых 1 этап  (мужчины 76,78,82,84,88,90,94,96)</t>
  </si>
  <si>
    <t>Комплексное посещение в рамках диспансеризации взрослых 1 этап  (мужчины 80,86,92,98)</t>
  </si>
  <si>
    <t>Комплексное посещение в рамках диспансеризации взрослых 1 этап  (мужчины 77,83,89,95)</t>
  </si>
  <si>
    <t>Комплексное посещение в рамках диспансеризации взрослых 1 этап  (мужчины 79,81,85,87,91,93,97,99)</t>
  </si>
  <si>
    <t>Комплексное посещение в рамках диспансеризации взрослых 1 этап (женщины 65,71)</t>
  </si>
  <si>
    <t>Комплексное посещение в рамках диспансеризации взрослых 1 этап (женщины 66,70,72)</t>
  </si>
  <si>
    <t>Комплексное посещение в рамках диспансеризации взрослых 1 этап (женщины 67,69,73,75)</t>
  </si>
  <si>
    <t>Комплексное посещение в рамках диспансеризации взрослых 1 этап (женщины 68,74)</t>
  </si>
  <si>
    <t>Комплексное посещение в рамках диспансеризации взрослых 1 этап (женщины 76,78,82,84,88,90,94,96)</t>
  </si>
  <si>
    <t>законченный случай диспансеризации взрослых 1 этап (женщины 77,83,89,95)</t>
  </si>
  <si>
    <t>Комплексное посещение в рамках диспансеризации взрослых 1 этап (женщины 79,81,85,87,91,93,97,99)</t>
  </si>
  <si>
    <t>Комплексное посещение в рамках диспансеризации взрослых 1 этап (женщины 80,86,92,98)</t>
  </si>
  <si>
    <t>Комплексное посещение в рамках профилактического медицинского осмотра взрослых (мужчины 19)</t>
  </si>
  <si>
    <t>Комплексное посещение в рамках профилактического медицинского осмотра взрослых (мужчины 23,25,29,31)</t>
  </si>
  <si>
    <t>Комплексное посещение в рамках профилактического медицинского осмотра взрослых (мужчины 20,22,26,28,32,34)</t>
  </si>
  <si>
    <t>Комплексное посещение в рамках профилактического медицинского осмотра взрослых (мужчины 35,37)</t>
  </si>
  <si>
    <t>Комплексное посещение в рамках профилактического медицинского осмотра взрослых (мужчины 38)</t>
  </si>
  <si>
    <t>Комплексное посещение в рамках профилактического медицинского осмотра взрослых (женщины 19)</t>
  </si>
  <si>
    <t>Комплексное посещение в рамках профилактического медицинского осмотра взрослых (женщины 23,25,29,31)</t>
  </si>
  <si>
    <t>Комплексное посещение в рамках профилактического медицинского осмотра взрослых (женщины 20,22,26,28,32,34)</t>
  </si>
  <si>
    <t>Комплексное посещение в рамках профилактического медицинского осмотра взрослых (женщины 35,37)</t>
  </si>
  <si>
    <t>Комплексное посещение в рамках профилактического медицинского осмотра взрослых (женщины 38)</t>
  </si>
  <si>
    <t>Комплексное посещение в рамках профилактического медицинского осмотра взрослых в год диспансеризации (мужчины 41,43,45,47,49,51,53,55, 57,59,61,63)</t>
  </si>
  <si>
    <t>Комплексное посещение в рамках профилактического медицинского осмотра взрослых в год диспансеризации (женщины 41,43,45,47,49,51,53,55, 57,59, 61,63)</t>
  </si>
  <si>
    <t>Таблица 3</t>
  </si>
  <si>
    <t>мужчины</t>
  </si>
  <si>
    <t>женщины</t>
  </si>
  <si>
    <t xml:space="preserve">Определение уровня общего холестерина в крови                                                          </t>
  </si>
  <si>
    <t xml:space="preserve">Определение уровня глюкозы в крови </t>
  </si>
  <si>
    <t xml:space="preserve"> Определение относительного сердечно-сосудистого риска               </t>
  </si>
  <si>
    <t xml:space="preserve">Определение абсолютного сердечно-сосудистого риска                       </t>
  </si>
  <si>
    <t xml:space="preserve"> Осмотр фельдшером (акушеркой)  или врачом акушером- гинекологом </t>
  </si>
  <si>
    <t>Взятие с использованием щетки цитологической цервикальной мазка (соскоба) с поверхности шейки матки (наружного маточного зева) и цервикального канала на цитологическое исследование (далее-мазок с шейки матки), цитологическое исследование мазка с шейки матки</t>
  </si>
  <si>
    <t xml:space="preserve"> Флюорография легких</t>
  </si>
  <si>
    <t>Маммография обеих молочных желез  в двух проекциях</t>
  </si>
  <si>
    <t xml:space="preserve"> Общий анализ   крови               </t>
  </si>
  <si>
    <t>Краткое индивидуальное профилактическое консультирование</t>
  </si>
  <si>
    <t xml:space="preserve">Исследование кала   на скрытую кровь иммунохимическим методом                   </t>
  </si>
  <si>
    <t xml:space="preserve"> Определение простат-специфического  антигена  (ПСА) в крови                    </t>
  </si>
  <si>
    <t>Эзофагогастродуоденоскопия</t>
  </si>
  <si>
    <t>Медицинские исследования, осмотры</t>
  </si>
  <si>
    <t>Осмотр (консультация) врачом акушером-гинекологом (для женщин в возрас- те 18 лет и старше с выявленными патологическими изменениями по результа там скрининга на выявление злокачественных новообразований  шейки матки, в возрасте от 40  до 75 лет  с выявленными патологическими изменениями по результатам мероприятий скрининга, направленного на раннее выявление  злокачественных новообразований молочных желез)</t>
  </si>
  <si>
    <t>Осмотр (консультация) врачом-оториноларингологом ( для граждан в возрасте 65 лет и старше при наличии медицинских показаний по результатам анкетирования или приема (осмотра) врача-терапевта)</t>
  </si>
  <si>
    <t xml:space="preserve"> б) с выявленным по результатам анкетирования риском пагубного потребления алкоголя и(или) потребления наркотических средств и психотропных веществ без назначения врача;</t>
  </si>
  <si>
    <t xml:space="preserve">  в)  для всех граждан в возрасте 65 лет и старше в целях коррекции выявленных факторов риска и (или) профилактики старческой астении;</t>
  </si>
  <si>
    <t>Дуплексное сканирование брахицефальных артерий (для мужчин в возрасте от 45 лет до 72 лет включительно и женщин в возрасте  от 54 до 72 лет включительно при наличии комбинации трех факторов риска развития хронических неинфекционных заболеваний: повышенный уровень артериального давления, гиперхолестеринемия, избыточная масса тела или ожирение, а также по направлению врача-невролога, при впервые выявленном  указании или подозрении на ранее перенесенное ОНМК  для граждан в возрасте от 65 до 90 лет, не находящихся по этому поводу под диспансерным наблюдением)</t>
  </si>
  <si>
    <t xml:space="preserve">Осмотр (консультация) врачом-хирургом или врачом-урологом (для мужчин в возрасте 45, 50, 55, 60 и 64 лет при повышении уровня простат-специфического антигена в крови более  4 нг/мл </t>
  </si>
  <si>
    <t>Колоноскопия или ректороманоскопия (в случае подозрения на злокачественные новообразования толстого кишечника по назначению врача-хирурга  или врача   колопроктолога)</t>
  </si>
  <si>
    <t>Рентгенография легких, компьютерная томография легких (для граждан в случае подозрения на злокачественные новообразования легкого по назначению врача-терапевта)</t>
  </si>
  <si>
    <t xml:space="preserve">  г)  при выявлении высокого относительного, высокого и очень высокого абсолютного   сердечно-сосудистого риска, и (или) ожирения, и (или) гиперхолестеринемии с уровнем общего холестерина  8 ммоль/л  и более, а также установленным по результатам анкетирования курению более 20 сигарет в день, риске пагубного потребления алкоголя и (или) риске немедицинского потребления наркотических средств и психотропных веществ.     </t>
  </si>
  <si>
    <t xml:space="preserve">Тариф, рублей </t>
  </si>
  <si>
    <t>СПРАВКА:  1.  тарифы в настоящей таблице  применяются для женщин и мужчин, за исключением тарифа по   пункту 9, который применяется только для женщин;</t>
  </si>
  <si>
    <t>Исследования и медицинские вмешательства в рамках углубленной  диспансеризации</t>
  </si>
  <si>
    <t>I  этап углубленной диспансеризации:   единица оплаты - комплексное посещение</t>
  </si>
  <si>
    <t>I  этап углубленной диспансеризации:   единица оплаты - услуга</t>
  </si>
  <si>
    <t xml:space="preserve">                         Тариф,    
    рублей
</t>
  </si>
  <si>
    <t>14.1</t>
  </si>
  <si>
    <t>14.2</t>
  </si>
  <si>
    <t>14.3</t>
  </si>
  <si>
    <t>14.4</t>
  </si>
  <si>
    <t xml:space="preserve">Коэффициенты для перевода базового норматива в тариф </t>
  </si>
  <si>
    <t xml:space="preserve"> Наименование</t>
  </si>
  <si>
    <t>Тариф за 1 случай, рублей (мобильная бригада), увеличен с коэф-том 1,05</t>
  </si>
  <si>
    <t>Тариф за 1 случай при работе в выходные дни, увеличен с коэф-том 1,05</t>
  </si>
  <si>
    <t>II  этап  диспансеризации:       единица оплаты - услуга</t>
  </si>
  <si>
    <t>Дерматоскопия (осмотр кожи под увеличением)</t>
  </si>
  <si>
    <t xml:space="preserve">ИТОГО  </t>
  </si>
  <si>
    <t xml:space="preserve"> Расчет на основании антропометрии (измерение роста, массы тела,   окружности талии), индекса массы тела</t>
  </si>
  <si>
    <t xml:space="preserve"> Опрос (анкетирование)</t>
  </si>
  <si>
    <t>Тариф за 1 случай, рублей (мобильная бригада с коэф-том 1,05)</t>
  </si>
  <si>
    <t>Тариф за 1 случай при работе в выходные дни (с коэф-том 1,05)</t>
  </si>
  <si>
    <t xml:space="preserve">Комплексное посещение в рамках профилактического медицинского осмотра взрослых на 2025 год </t>
  </si>
  <si>
    <t>Таблица 2</t>
  </si>
  <si>
    <t>Комплексное посещение в рамках диспансеризации взрослых, проводимой ежегодно,  на 2025 год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</si>
  <si>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Тарифы на оплату медицинской помощи при проведении профилактического медицинского осмотра взрослых в год прохождения диспансеризации в системе ОМС   Чеченской Республики на 2025 год</t>
  </si>
  <si>
    <t>Спирометрия (для граждан с подозрением на хроническое бронхолегочное заболевание, курящих граждан, выявленных по результатам анкетирования,  по  назначению    врача-терапевта)</t>
  </si>
  <si>
    <t>Таблица  8</t>
  </si>
  <si>
    <t>№         п/п</t>
  </si>
  <si>
    <t>Таблица  5</t>
  </si>
  <si>
    <t>Таблица 6</t>
  </si>
  <si>
    <t>Прием (осмотр) по результатам профилактического медицинского осмотра, в том числе осмотр на выявле ние визуальных и иных локализаций онкологических заболеваний, включающий осмотр кожных покровов, слизистых губ и ротовой полости, пальпацию щитовидной железы, лимфатических узлов, фельдшером фельдшерского здравпункта или фельдшерско -акушерского пункта, врачом-терапевтом или врачом по медицинской профилактике отделения (кабинета) медицинской профилактики или центра здоровья:</t>
  </si>
  <si>
    <t>Наименование услуги</t>
  </si>
  <si>
    <t>Тариф, рублей</t>
  </si>
  <si>
    <t xml:space="preserve"> </t>
  </si>
  <si>
    <t>Для оценки репродуктивного здоровья проведение  в возрасте 30 - 49 лет лабораторных исследований мазков в целях выявления возбудителей инфекционных заболеваний органов малого таза методом полимеразной цепной реакции   - женщины      2 этап</t>
  </si>
  <si>
    <t>Для оценки репродуктивного здоровья проведение ультра звукового исследования органов малого таза в начале или середине менструального цикла   - женщины    2 этап</t>
  </si>
  <si>
    <t>Для оценки репродуктивного здоровья микроскопиче ское исследование микрофлоры или проведение лабора торных исследований в целях выявления возбудителей инфекционных заболеваний органов малого таза методом                                 полимеразной цепной реакции  - мужчины   2 этап</t>
  </si>
  <si>
    <t>Для оценки репродуктивного здоровья проведение ультразвукового исследования предстательной железы              и органов мошонки  - мужчины   2 этап</t>
  </si>
  <si>
    <t>Для оценки репродуктивного здоровья повторный прием (осмотр) врачом-урологом (при его отсутствии врачом-хирургом, прошедшим подготовку по вопросам репро -дуктивного здоровья у мужчин)  - мужчины  2 этап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</si>
  <si>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</si>
  <si>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Тарифы на  прием (осмотр, консультацию) медицинскими работниками, исследований   и иных медицинских вмешательств, проводимых в рамках  профилактического   медицинского осмотра  и первого этапа  диспансеризации определенных групп взрослого населения, проводимой в 2025 году в системе  ОМС   Чеченской  Республики                              (в рублях за 1 услугу)</t>
  </si>
  <si>
    <t>Исследования и осмотры для проведения диспансеризации по оценке репродуктивного здоровья                                          мужчин и женщин</t>
  </si>
  <si>
    <t>Прием (осмотр)врача-терапевта по результатам второго этапа диспансе ризации, включающий установление (уточнение) диагноза,  определе ние (уточнение)группы  здоровья, определение группы диспансерного наблюдения (с учетом заключений врачей-специа листов),  направление граждан при наличии медицинских показаний на дополнительное обследование, не входящее в объем диспансери зации, в том числе направление на осмотр (консультацию) врачом-онкологом при подозре нии на онкологические заболевания  в соответствии с Порядком оказа ния медицинской помощи населению по профилю "онкология", утверж денным приказом Минздрава России от 15 ноября 2012 г. № 915н, а также для получения специализиро ванной, в том числе высокотехно логичной, медицинской помощи, на санаторно-курортное лечение.</t>
  </si>
  <si>
    <t>Осмотр (консультация) врача-офтальмолога (для граждан в возрасте  40 лет и старше, имеющих повышенное внутриглазное давление, и для граж дан в возрасте 65 лет и старше, имеющих снижение остроты зрения, не поддающееся очковой коррекции, выявленное по результатам анкетирования)</t>
  </si>
  <si>
    <t>Осмотр (консультация) врачом-хирургом или врачом-колопроктологом, включая проведение ректороманоскопии   (для граждан  в возрасте 40 до 75  лет включительно с выявленными патологическими изменениями по результатам скрининга на выявление   злокачественных новообразова ний толстого кишечника и прямой кишки,  при отягощенной наследстве нности по семейному  аденоматозу и (или) злокачественным нововобра зованиям толстого кишечника и прямой кишки, при выявлении других медицинских показаний  по результатам анкетирования, а также по назначению врача-терапевта, врача-уролога, врача- акушера-гинеколога,  в случаях выявления симптомов злокачественных новообразований толстого кишечника и прямой кишки)</t>
  </si>
  <si>
    <t>Эзофагогастродуоденоскопия (для граждан в случае подозрения на злокачественные новообразования пищевода, желудка и двенадцати перстной кишки  по назначению врача-терапевта)</t>
  </si>
  <si>
    <t>Осмотр (консультация) врачом-неврологом (при наличии впервые выявленных указаний или подозрений  на ранее перенесенное ОНМК  для граждан, не находящихся по этому поводу под диспансерным наб людением, а также в случаях выявления по результатам анкетирования нарушений двигательной функции, когнитивных нарушений и подозре ний на депрессию у   граждан в возрасте 65 лет и старше, не находящих ся по этому поводу под диспансерным наблюдением)</t>
  </si>
  <si>
    <t xml:space="preserve"> Измерение внутриглазного давления при первом прохождении профилактического медицинского осмотра, далее в возрасте  40 лет и старше    1 раз   в год</t>
  </si>
  <si>
    <t>Проведение скринингового исследования на анти тела к гепатиту С граждан в возрасте 25 лет и стар ше 1 раз в 10 лет путем определения суммарных антител классов М и G (anti-HCV IgG и anti-HCV IgM) к вирусу гепатита С (Hepatitis С virus) в крови</t>
  </si>
  <si>
    <t>Комплексное посещение в рамках профилактиче ского медицинского осмотра взрослых в год диспансеризации (мужчины 18,24,30)</t>
  </si>
  <si>
    <t>Комплексное посещение в рамках профилактиче ского медицинского осмотра взрослых в год диспансеризации (мужчины 21,27,33)</t>
  </si>
  <si>
    <t>Комплексное посещение в рамках профилактиче ского медицинского осмотра взрослых в год диспансеризации (мужчины 40,42,44,46,48,50,52,54, 56, 58,60,62,64)</t>
  </si>
  <si>
    <t>Комплексное посещение в рамках профилактиче ского медицинского осмотра взрослых в год диспансеризации (мужчины 36)</t>
  </si>
  <si>
    <t>Комплексное посещение в рамках профилактиче ского медицинского осмотра взрослых в год диспансеризации (мужчины 39)</t>
  </si>
  <si>
    <t>Комплексное посещение в рамках профилактиче ского медицинского осмотра взрослых в год диспансеризации (женщины 18,24,30)</t>
  </si>
  <si>
    <t>Комплексное посещение в рамках профилактиче ского медицинского осмотра взрослых в год диспансеризации (женщины 21,27,33)</t>
  </si>
  <si>
    <t>Комплексное посещение в рамках профилактиче ского медицинского осмотра взрослых в год диспансеризации (женщины 36)</t>
  </si>
  <si>
    <t>Комплексное посещение в рамках профилактиче ского медицинского осмотра взрослых в год диспансеризации (женщины 39)</t>
  </si>
  <si>
    <t>Комплексное посещение в рамках профилактиче ского медицинского осмотра взрослых в год диспансеризации (мужчины 65,67,69,71,73,75,77,79, 81, 83, 85, 87,89,91,93,95,97,99)</t>
  </si>
  <si>
    <t>Комплексное посещение в рамках профилактиче ского медицинского осмотра взрослых в год диспансеризации (женщины 40,42,44,46,48,50,52,54, 56,58, 60,62,64)</t>
  </si>
  <si>
    <t>Комплексное посещение в рамках профилактиче ского медицинского осмотра взрослых в год диспансеризации (мужчины 66,68,70,72,74,76,78,80, 82, 84,86, 88,90,92,94,96,98)</t>
  </si>
  <si>
    <t>Комплексное посещение в рамках профилактиче ского медицинского осмотра взрослых в год диспансеризации  (женщины 65,67,69,71,73,75,77,79, 81,83,85, 87,89,91,93,95,97,99)</t>
  </si>
  <si>
    <t>Комплексное посещение в рамках профилактиче ского медицинского осмотра взрослых в год диспансеризации  (женщины 66,68,70,72,74,76,78,80, 82,84,86, 88,90,92,94,96,98)</t>
  </si>
  <si>
    <t xml:space="preserve"> Измерение артериального давления на перифери ческих артериях</t>
  </si>
  <si>
    <t>Комплексное посещение в рамках диспансеризации взрослых, проводимой 1 раз в 3 года,  на 2025 год</t>
  </si>
  <si>
    <t xml:space="preserve">ТАРИФЫ   
на проведение медицинскими работниками в системе ОМС  Чеченской Республики в 2025 году приемов, осмотров (консультаций),  исследований и иных медицинских вмешательств, проводимых в рамках профилактического медицинского осмотра и первого этапа диспансеризации в определенные возрастные периоды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</si>
  <si>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Таблица 1</t>
  </si>
  <si>
    <t xml:space="preserve">                                                         Таблица  4</t>
  </si>
  <si>
    <t xml:space="preserve">                            Таблица  7</t>
  </si>
  <si>
    <r>
      <t xml:space="preserve">Коэффициенты для перевода базового норматива в тариф </t>
    </r>
    <r>
      <rPr>
        <b/>
        <sz val="10"/>
        <color rgb="FF000000"/>
        <rFont val="Times New Roman"/>
        <family val="1"/>
        <charset val="204"/>
      </rPr>
      <t>(базовый норматив - 2620,5)</t>
    </r>
  </si>
  <si>
    <r>
      <t>Коэффициенты для перевода базового норматива в тариф</t>
    </r>
    <r>
      <rPr>
        <b/>
        <sz val="10"/>
        <color rgb="FF000000"/>
        <rFont val="Times New Roman"/>
        <family val="1"/>
        <charset val="204"/>
      </rPr>
      <t xml:space="preserve"> (базовый норматив - 3202,7)</t>
    </r>
  </si>
  <si>
    <t>Наименование</t>
  </si>
  <si>
    <t xml:space="preserve">Электрокардиография (в покое) при первом про хождении профилактического медицинского осмотра, далее в возрасте  35 лет и старше 1 раз в год </t>
  </si>
  <si>
    <t>Врач терапевт</t>
  </si>
  <si>
    <t>Врач   по   медицинской   профилактике    отделения (кабинета)  медицинской  профилактики</t>
  </si>
  <si>
    <t>Врач   Центра здоровья</t>
  </si>
  <si>
    <t>Фельдшер фельдшерского здравпункта или фельдшерско-акушерского пункта</t>
  </si>
  <si>
    <t>Тарифы  на проведение медицинских исследований и осмотров в рамках второго этапа диспансеризации определенных групп взрослого населения в системе ОМС    Чеченской Республики в 2025 году (в рублях за 1 услугу)</t>
  </si>
  <si>
    <t xml:space="preserve"> 2.  пункт  12 -  для граждан: а) с выявленной ишемической болезнью сердца,        цереброваскулярными заболеваниями, хронической ишемией нижних конечностей атеросклеротического генеза или болезнями, характеризующимися повышенным кровяным давлением;</t>
  </si>
  <si>
    <r>
      <t xml:space="preserve">Коэффициенты для перевода базового норма тива в тариф </t>
    </r>
    <r>
      <rPr>
        <b/>
        <sz val="10"/>
        <rFont val="Times New Roman"/>
        <family val="1"/>
        <charset val="204"/>
      </rPr>
      <t xml:space="preserve">(базовый - 422,04) </t>
    </r>
  </si>
  <si>
    <r>
      <t xml:space="preserve">мужчины                    </t>
    </r>
    <r>
      <rPr>
        <b/>
        <sz val="10"/>
        <rFont val="Times New Roman"/>
        <family val="1"/>
        <charset val="204"/>
      </rPr>
      <t>базовый -304,24</t>
    </r>
  </si>
  <si>
    <r>
      <t xml:space="preserve">женщины  </t>
    </r>
    <r>
      <rPr>
        <b/>
        <sz val="10"/>
        <rFont val="Times New Roman"/>
        <family val="1"/>
        <charset val="204"/>
      </rPr>
      <t>базовый -306,74</t>
    </r>
  </si>
  <si>
    <r>
      <t xml:space="preserve">Коэффициенты для перевода базового нор матива в тариф - женщины </t>
    </r>
    <r>
      <rPr>
        <b/>
        <sz val="10"/>
        <color rgb="FF000000"/>
        <rFont val="Times New Roman"/>
        <family val="1"/>
        <charset val="204"/>
      </rPr>
      <t>(базовый норма тив - 2920,1)</t>
    </r>
  </si>
  <si>
    <r>
      <t xml:space="preserve">Коэффициенты для перевода базового нор матива в тариф - мужчины </t>
    </r>
    <r>
      <rPr>
        <b/>
        <sz val="10"/>
        <color rgb="FF000000"/>
        <rFont val="Times New Roman"/>
        <family val="1"/>
        <charset val="204"/>
      </rPr>
      <t>(базовый норма тив - 711,1)</t>
    </r>
  </si>
  <si>
    <t>Измерение насыщения крови кислородом  (сатурация) в покое</t>
  </si>
  <si>
    <t>Проведение спирометрии или спирографии</t>
  </si>
  <si>
    <t>Общий (клинический) анализ крови развернутый</t>
  </si>
  <si>
    <t>Биохимический анализ крови (включая исследования уровня холес терина, уровня липопротеинов низкой плотности, С-реактивного белка, определение активности аланинаминотрансферазы в крови, определение активности аспартатаминотрансферазы в крови, определение активности лактатдегидрогеназы в крови, исследование уровня креатинина в крови)</t>
  </si>
  <si>
    <t>Проведение теста с 6-ти минутной ходьбой  (при исходной сатурации кислорода крови 95 процентов и больше в сочетании с наличием у гражданина жалоб на одышку, отеки, которые появились впервые или   интенсивность которых повысилась)</t>
  </si>
  <si>
    <t>Определение концентрации Д-димера в крови у граждан, перенесших среднюю степень тяжести и выше новой коронавирусной инфекции (COVID-19)</t>
  </si>
  <si>
    <t>Проведение рентгенографии органов грудной клетки (если не выполнялась ранее в течение года)</t>
  </si>
  <si>
    <t>Прием (осмотр) врачом-терапевтом (участковым терапевтом, врачом общей практики)</t>
  </si>
  <si>
    <t>Проведение компьютерной томографии  легких (в случае показателя сатурации в покое 94 процента и ниже, а также по результатам проведения теста с 6-минутной ходьбой)</t>
  </si>
  <si>
    <t>Проведение  дуплексного сканирования   вен нижних конечностей (при наличии показаний по результатам определения концентрации  Д-димера в крови)</t>
  </si>
  <si>
    <t>Проведение эхокардиографии (в случае показателя сатурации в покое 94 процента и ниже, а также по результатам проведения теста с 6-минутной ходьбой)</t>
  </si>
  <si>
    <t>Для оценки репродуктивного здоровья (18-29 лет) - 1й этап  женщины</t>
  </si>
  <si>
    <t>Для оценки репродуктивного здоровья (30-49 лет) -1й этап женщины</t>
  </si>
  <si>
    <t>Для оценки репродуктивного здоровья (18-49 лет) - 1й этап мужчины</t>
  </si>
  <si>
    <t>Для оценки репродуктивного здоровья проведение ультразвукового исследования молочных желез  - женщины  2 этап</t>
  </si>
  <si>
    <t>Для оценки репродуктивного здоровья проведение спермограммы   - мужчины 2 этап</t>
  </si>
  <si>
    <r>
      <t xml:space="preserve">Коэффициенты для перевода базового нор матива в тариф </t>
    </r>
    <r>
      <rPr>
        <b/>
        <sz val="10"/>
        <rFont val="Times New Roman"/>
        <family val="1"/>
        <charset val="204"/>
      </rPr>
      <t xml:space="preserve">(базовый - 1 384,8 руб.) </t>
    </r>
  </si>
  <si>
    <t>Проведение индивидуального или группового (школы для  пациентов)    углубленного профилактического консультирования  в отделении (кабинете) медицинской профилактики  (центре здоровья)  - тариф в расчете на 1 пациента</t>
  </si>
  <si>
    <t>Для оценки репродуктивного здоровья повторный прием (осмотр) врачом акушером-гинекологом  - женщины                  2 этап</t>
  </si>
  <si>
    <r>
      <rPr>
        <b/>
        <sz val="11"/>
        <color theme="1"/>
        <rFont val="Times New Roman"/>
        <family val="1"/>
        <charset val="204"/>
      </rPr>
      <t>Приложение № 9</t>
    </r>
    <r>
      <rPr>
        <sz val="11"/>
        <color theme="1"/>
        <rFont val="Times New Roman"/>
        <family val="1"/>
        <charset val="204"/>
      </rPr>
      <t xml:space="preserve">                   к Тарифному соглашению в системе ОМС  Чеченской Республики на 2025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</si>
</sst>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.00000"/>
    <numFmt numFmtId="165" formatCode="0.000000"/>
    <numFmt numFmtId="166" formatCode="#,##0.00000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vertical="center"/>
    </xf>
    <xf numFmtId="0" fontId="8" fillId="0" borderId="0" xfId="0" applyFont="1"/>
    <xf numFmtId="0" fontId="9" fillId="0" borderId="0" xfId="0" applyFont="1" applyFill="1" applyBorder="1" applyAlignment="1">
      <alignment horizontal="center" wrapText="1"/>
    </xf>
    <xf numFmtId="0" fontId="8" fillId="0" borderId="0" xfId="0" applyFont="1" applyBorder="1"/>
    <xf numFmtId="0" fontId="8" fillId="0" borderId="0" xfId="0" applyFont="1" applyFill="1" applyBorder="1" applyAlignment="1">
      <alignment vertical="center"/>
    </xf>
    <xf numFmtId="2" fontId="8" fillId="0" borderId="0" xfId="0" applyNumberFormat="1" applyFont="1" applyBorder="1"/>
    <xf numFmtId="2" fontId="8" fillId="0" borderId="0" xfId="0" applyNumberFormat="1" applyFont="1"/>
    <xf numFmtId="0" fontId="8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164" fontId="8" fillId="0" borderId="0" xfId="0" applyNumberFormat="1" applyFont="1" applyBorder="1"/>
    <xf numFmtId="165" fontId="5" fillId="0" borderId="0" xfId="0" applyNumberFormat="1" applyFont="1" applyBorder="1"/>
    <xf numFmtId="165" fontId="8" fillId="0" borderId="0" xfId="0" applyNumberFormat="1" applyFont="1" applyBorder="1"/>
    <xf numFmtId="1" fontId="5" fillId="0" borderId="0" xfId="0" applyNumberFormat="1" applyFont="1" applyBorder="1"/>
    <xf numFmtId="0" fontId="5" fillId="0" borderId="0" xfId="0" applyFont="1"/>
    <xf numFmtId="0" fontId="5" fillId="0" borderId="0" xfId="0" applyFont="1" applyBorder="1"/>
    <xf numFmtId="2" fontId="5" fillId="0" borderId="0" xfId="0" applyNumberFormat="1" applyFont="1" applyBorder="1"/>
    <xf numFmtId="2" fontId="5" fillId="0" borderId="0" xfId="0" applyNumberFormat="1" applyFont="1" applyBorder="1" applyAlignment="1">
      <alignment horizontal="center"/>
    </xf>
    <xf numFmtId="2" fontId="5" fillId="0" borderId="0" xfId="0" applyNumberFormat="1" applyFont="1"/>
    <xf numFmtId="0" fontId="13" fillId="0" borderId="0" xfId="0" applyFont="1"/>
    <xf numFmtId="0" fontId="7" fillId="0" borderId="0" xfId="0" applyFont="1" applyFill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3" fontId="10" fillId="0" borderId="1" xfId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0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49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3" fontId="10" fillId="0" borderId="1" xfId="1" applyFont="1" applyFill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3" fontId="4" fillId="0" borderId="1" xfId="1" applyFont="1" applyBorder="1" applyAlignment="1">
      <alignment vertical="center"/>
    </xf>
    <xf numFmtId="43" fontId="4" fillId="0" borderId="1" xfId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2" fontId="10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2" fontId="8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165" fontId="1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12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right"/>
    </xf>
    <xf numFmtId="2" fontId="9" fillId="0" borderId="6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2" fontId="1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3"/>
  <sheetViews>
    <sheetView tabSelected="1" zoomScaleNormal="100" workbookViewId="0">
      <selection activeCell="B48" sqref="B48:G48"/>
    </sheetView>
  </sheetViews>
  <sheetFormatPr defaultRowHeight="15" x14ac:dyDescent="0.25"/>
  <cols>
    <col min="1" max="1" width="10.5703125" style="6" customWidth="1"/>
    <col min="2" max="2" width="6.7109375" style="29" customWidth="1"/>
    <col min="3" max="3" width="47.28515625" style="6" customWidth="1"/>
    <col min="4" max="4" width="11.85546875" style="6" customWidth="1"/>
    <col min="5" max="5" width="13.28515625" style="6" customWidth="1"/>
    <col min="6" max="6" width="13.140625" style="6" customWidth="1"/>
    <col min="7" max="7" width="15" style="6" customWidth="1"/>
    <col min="8" max="8" width="15.28515625" customWidth="1"/>
  </cols>
  <sheetData>
    <row r="2" spans="1:7" ht="62.25" customHeight="1" x14ac:dyDescent="0.25">
      <c r="A2" s="5"/>
      <c r="B2" s="25"/>
      <c r="F2" s="101" t="s">
        <v>191</v>
      </c>
      <c r="G2" s="101"/>
    </row>
    <row r="3" spans="1:7" ht="95.25" customHeight="1" x14ac:dyDescent="0.25">
      <c r="B3" s="110" t="s">
        <v>153</v>
      </c>
      <c r="C3" s="110"/>
      <c r="D3" s="110"/>
      <c r="E3" s="110"/>
      <c r="F3" s="110"/>
      <c r="G3" s="110"/>
    </row>
    <row r="4" spans="1:7" ht="20.25" customHeight="1" x14ac:dyDescent="0.25">
      <c r="A4" s="7"/>
      <c r="B4" s="110" t="s">
        <v>154</v>
      </c>
      <c r="C4" s="110"/>
      <c r="D4" s="110"/>
      <c r="E4" s="110"/>
      <c r="F4" s="110"/>
      <c r="G4" s="110"/>
    </row>
    <row r="5" spans="1:7" ht="105.75" customHeight="1" x14ac:dyDescent="0.25">
      <c r="A5" s="8"/>
      <c r="B5" s="2" t="s">
        <v>0</v>
      </c>
      <c r="C5" s="2" t="s">
        <v>1</v>
      </c>
      <c r="D5" s="2" t="s">
        <v>2</v>
      </c>
      <c r="E5" s="2" t="s">
        <v>107</v>
      </c>
      <c r="F5" s="2" t="s">
        <v>108</v>
      </c>
      <c r="G5" s="3" t="s">
        <v>158</v>
      </c>
    </row>
    <row r="6" spans="1:7" ht="34.5" customHeight="1" x14ac:dyDescent="0.25">
      <c r="B6" s="107" t="s">
        <v>152</v>
      </c>
      <c r="C6" s="108"/>
      <c r="D6" s="108"/>
      <c r="E6" s="108"/>
      <c r="F6" s="108"/>
      <c r="G6" s="109"/>
    </row>
    <row r="7" spans="1:7" ht="25.5" x14ac:dyDescent="0.25">
      <c r="A7" s="9"/>
      <c r="B7" s="36" t="s">
        <v>3</v>
      </c>
      <c r="C7" s="37" t="s">
        <v>4</v>
      </c>
      <c r="D7" s="26">
        <v>2094.3513717364153</v>
      </c>
      <c r="E7" s="26">
        <v>2199.0689403232363</v>
      </c>
      <c r="F7" s="26">
        <v>2199.0689403232363</v>
      </c>
      <c r="G7" s="27">
        <v>0.65393304765866778</v>
      </c>
    </row>
    <row r="8" spans="1:7" ht="25.5" x14ac:dyDescent="0.25">
      <c r="A8" s="9"/>
      <c r="B8" s="36" t="s">
        <v>5</v>
      </c>
      <c r="C8" s="37" t="s">
        <v>6</v>
      </c>
      <c r="D8" s="26">
        <v>1797.5139593484616</v>
      </c>
      <c r="E8" s="26">
        <v>1887.3896573158847</v>
      </c>
      <c r="F8" s="26">
        <v>1887.3896573158847</v>
      </c>
      <c r="G8" s="27">
        <v>0.56124955798184706</v>
      </c>
    </row>
    <row r="9" spans="1:7" ht="25.5" x14ac:dyDescent="0.25">
      <c r="A9" s="9"/>
      <c r="B9" s="36" t="s">
        <v>7</v>
      </c>
      <c r="C9" s="37" t="s">
        <v>22</v>
      </c>
      <c r="D9" s="26">
        <v>2388.8941308690551</v>
      </c>
      <c r="E9" s="26">
        <v>2508.3388374125079</v>
      </c>
      <c r="F9" s="26">
        <v>2508.3388374125079</v>
      </c>
      <c r="G9" s="27">
        <v>0.74590006271866083</v>
      </c>
    </row>
    <row r="10" spans="1:7" ht="25.5" x14ac:dyDescent="0.25">
      <c r="A10" s="9"/>
      <c r="B10" s="36" t="s">
        <v>9</v>
      </c>
      <c r="C10" s="37" t="s">
        <v>23</v>
      </c>
      <c r="D10" s="26">
        <v>2092.0567184811016</v>
      </c>
      <c r="E10" s="26">
        <v>2196.659554405157</v>
      </c>
      <c r="F10" s="26">
        <v>2196.659554405157</v>
      </c>
      <c r="G10" s="27">
        <v>0.65321657304184022</v>
      </c>
    </row>
    <row r="11" spans="1:7" ht="25.5" x14ac:dyDescent="0.25">
      <c r="A11" s="9"/>
      <c r="B11" s="36" t="s">
        <v>11</v>
      </c>
      <c r="C11" s="37" t="s">
        <v>25</v>
      </c>
      <c r="D11" s="26">
        <v>3084.227431258274</v>
      </c>
      <c r="E11" s="26">
        <v>3238.4388028211879</v>
      </c>
      <c r="F11" s="26">
        <v>3238.4388028211879</v>
      </c>
      <c r="G11" s="27">
        <v>0.96300853381780194</v>
      </c>
    </row>
    <row r="12" spans="1:7" ht="25.5" x14ac:dyDescent="0.25">
      <c r="A12" s="9"/>
      <c r="B12" s="36" t="s">
        <v>13</v>
      </c>
      <c r="C12" s="37" t="s">
        <v>26</v>
      </c>
      <c r="D12" s="26">
        <v>2787.3900188703205</v>
      </c>
      <c r="E12" s="26">
        <v>2926.7595198138365</v>
      </c>
      <c r="F12" s="26">
        <v>2926.7595198138365</v>
      </c>
      <c r="G12" s="27">
        <v>0.87032504414098122</v>
      </c>
    </row>
    <row r="13" spans="1:7" ht="25.5" x14ac:dyDescent="0.25">
      <c r="A13" s="9"/>
      <c r="B13" s="36" t="s">
        <v>15</v>
      </c>
      <c r="C13" s="37" t="s">
        <v>31</v>
      </c>
      <c r="D13" s="26">
        <v>3378.7701903909133</v>
      </c>
      <c r="E13" s="26">
        <v>3547.708699910459</v>
      </c>
      <c r="F13" s="26">
        <v>3547.708699910459</v>
      </c>
      <c r="G13" s="27">
        <v>1.0549755488777948</v>
      </c>
    </row>
    <row r="14" spans="1:7" ht="25.5" x14ac:dyDescent="0.25">
      <c r="A14" s="9"/>
      <c r="B14" s="36" t="s">
        <v>17</v>
      </c>
      <c r="C14" s="37" t="s">
        <v>32</v>
      </c>
      <c r="D14" s="26">
        <v>3081.9327780029607</v>
      </c>
      <c r="E14" s="26">
        <v>3236.029416903109</v>
      </c>
      <c r="F14" s="26">
        <v>3236.029416903109</v>
      </c>
      <c r="G14" s="27">
        <v>0.96229205920097449</v>
      </c>
    </row>
    <row r="15" spans="1:7" ht="19.5" customHeight="1" x14ac:dyDescent="0.25">
      <c r="A15" s="103" t="s">
        <v>110</v>
      </c>
      <c r="B15" s="104"/>
      <c r="C15" s="104"/>
      <c r="D15" s="104"/>
      <c r="E15" s="104"/>
      <c r="F15" s="104"/>
      <c r="G15" s="104"/>
    </row>
    <row r="16" spans="1:7" ht="21.75" customHeight="1" x14ac:dyDescent="0.25">
      <c r="A16" s="8"/>
      <c r="B16" s="99" t="s">
        <v>111</v>
      </c>
      <c r="C16" s="99"/>
      <c r="D16" s="99"/>
      <c r="E16" s="99"/>
      <c r="F16" s="99"/>
      <c r="G16" s="99"/>
    </row>
    <row r="17" spans="1:8" ht="43.5" customHeight="1" x14ac:dyDescent="0.25">
      <c r="A17" s="43"/>
      <c r="B17" s="36">
        <v>1</v>
      </c>
      <c r="C17" s="35" t="s">
        <v>8</v>
      </c>
      <c r="D17" s="26">
        <v>3262.7567909245922</v>
      </c>
      <c r="E17" s="26">
        <v>3425.894630470822</v>
      </c>
      <c r="F17" s="26">
        <f t="shared" ref="F17" si="0">D17*1.05</f>
        <v>3425.894630470822</v>
      </c>
      <c r="G17" s="27">
        <f t="shared" ref="G17" si="1">D17/3202.7</f>
        <v>1.0187519252270247</v>
      </c>
      <c r="H17" s="44"/>
    </row>
    <row r="18" spans="1:8" ht="25.5" x14ac:dyDescent="0.25">
      <c r="A18" s="43"/>
      <c r="B18" s="36">
        <v>2</v>
      </c>
      <c r="C18" s="37" t="s">
        <v>10</v>
      </c>
      <c r="D18" s="26">
        <v>3303.7136833304812</v>
      </c>
      <c r="E18" s="26">
        <v>3468.8993674970056</v>
      </c>
      <c r="F18" s="26">
        <v>3468.8993674970056</v>
      </c>
      <c r="G18" s="27">
        <v>1.0315401640273774</v>
      </c>
      <c r="H18" s="44"/>
    </row>
    <row r="19" spans="1:8" ht="25.5" x14ac:dyDescent="0.25">
      <c r="A19" s="43"/>
      <c r="B19" s="36">
        <v>3</v>
      </c>
      <c r="C19" s="37" t="s">
        <v>12</v>
      </c>
      <c r="D19" s="26">
        <v>2456.8799040613694</v>
      </c>
      <c r="E19" s="26">
        <v>2579.7238992644379</v>
      </c>
      <c r="F19" s="26">
        <v>2579.7238992644379</v>
      </c>
      <c r="G19" s="27">
        <v>0.76712770601722591</v>
      </c>
      <c r="H19" s="44"/>
    </row>
    <row r="20" spans="1:8" ht="25.5" x14ac:dyDescent="0.25">
      <c r="A20" s="43"/>
      <c r="B20" s="36">
        <v>4</v>
      </c>
      <c r="C20" s="37" t="s">
        <v>14</v>
      </c>
      <c r="D20" s="26">
        <v>3808.1905333097206</v>
      </c>
      <c r="E20" s="26">
        <v>3998.6000599752069</v>
      </c>
      <c r="F20" s="26">
        <v>3998.6000599752069</v>
      </c>
      <c r="G20" s="27">
        <v>1.1890562754268963</v>
      </c>
      <c r="H20" s="44"/>
    </row>
    <row r="21" spans="1:8" ht="25.5" x14ac:dyDescent="0.25">
      <c r="A21" s="43"/>
      <c r="B21" s="36">
        <v>5</v>
      </c>
      <c r="C21" s="37" t="s">
        <v>16</v>
      </c>
      <c r="D21" s="26">
        <v>2497.836796467258</v>
      </c>
      <c r="E21" s="26">
        <v>2622.7286362906211</v>
      </c>
      <c r="F21" s="26">
        <v>2622.7286362906211</v>
      </c>
      <c r="G21" s="27">
        <v>0.77991594481757831</v>
      </c>
      <c r="H21" s="44"/>
    </row>
    <row r="22" spans="1:8" ht="25.5" x14ac:dyDescent="0.25">
      <c r="A22" s="43"/>
      <c r="B22" s="36">
        <v>6</v>
      </c>
      <c r="C22" s="37" t="s">
        <v>18</v>
      </c>
      <c r="D22" s="26">
        <v>3002.3136464464974</v>
      </c>
      <c r="E22" s="26">
        <v>3152.4293287688224</v>
      </c>
      <c r="F22" s="26">
        <v>3152.4293287688224</v>
      </c>
      <c r="G22" s="27">
        <v>0.93743205621709735</v>
      </c>
      <c r="H22" s="44"/>
    </row>
    <row r="23" spans="1:8" ht="25.5" x14ac:dyDescent="0.25">
      <c r="A23" s="43"/>
      <c r="B23" s="36">
        <v>7</v>
      </c>
      <c r="C23" s="37" t="s">
        <v>20</v>
      </c>
      <c r="D23" s="26">
        <v>3849.1474257156087</v>
      </c>
      <c r="E23" s="26">
        <v>4041.6047970013892</v>
      </c>
      <c r="F23" s="26">
        <v>4041.6047970013892</v>
      </c>
      <c r="G23" s="27">
        <v>1.2018445142272485</v>
      </c>
      <c r="H23" s="44"/>
    </row>
    <row r="24" spans="1:8" ht="25.5" x14ac:dyDescent="0.25">
      <c r="A24" s="43"/>
      <c r="B24" s="36">
        <v>8</v>
      </c>
      <c r="C24" s="37" t="s">
        <v>24</v>
      </c>
      <c r="D24" s="26">
        <v>3746.4483515330257</v>
      </c>
      <c r="E24" s="26">
        <v>3933.7707691096771</v>
      </c>
      <c r="F24" s="26">
        <v>3933.7707691096771</v>
      </c>
      <c r="G24" s="27">
        <v>1.1697781095741175</v>
      </c>
      <c r="H24" s="44"/>
    </row>
    <row r="25" spans="1:8" ht="25.5" x14ac:dyDescent="0.25">
      <c r="A25" s="43"/>
      <c r="B25" s="36">
        <v>9</v>
      </c>
      <c r="C25" s="37" t="s">
        <v>27</v>
      </c>
      <c r="D25" s="26">
        <v>4733.70957362441</v>
      </c>
      <c r="E25" s="26">
        <v>4970.395052305631</v>
      </c>
      <c r="F25" s="26">
        <v>4970.395052305631</v>
      </c>
      <c r="G25" s="27">
        <v>1.4780371479140757</v>
      </c>
      <c r="H25" s="44"/>
    </row>
    <row r="26" spans="1:8" ht="25.5" x14ac:dyDescent="0.25">
      <c r="A26" s="43"/>
      <c r="B26" s="36">
        <v>10</v>
      </c>
      <c r="C26" s="37" t="s">
        <v>28</v>
      </c>
      <c r="D26" s="26">
        <v>5002.1306404669103</v>
      </c>
      <c r="E26" s="26">
        <v>5252.2371724902559</v>
      </c>
      <c r="F26" s="26">
        <v>5252.2371724902559</v>
      </c>
      <c r="G26" s="27">
        <v>1.5618480158825088</v>
      </c>
      <c r="H26" s="44"/>
    </row>
    <row r="27" spans="1:8" ht="25.5" x14ac:dyDescent="0.25">
      <c r="A27" s="43"/>
      <c r="B27" s="36">
        <v>11</v>
      </c>
      <c r="C27" s="37" t="s">
        <v>29</v>
      </c>
      <c r="D27" s="26">
        <v>3219.2917891466172</v>
      </c>
      <c r="E27" s="26">
        <v>3380.2563786039482</v>
      </c>
      <c r="F27" s="26">
        <v>3380.2563786039482</v>
      </c>
      <c r="G27" s="27">
        <v>1.0051805630082797</v>
      </c>
      <c r="H27" s="44"/>
    </row>
    <row r="28" spans="1:8" ht="25.5" x14ac:dyDescent="0.25">
      <c r="A28" s="43"/>
      <c r="B28" s="36">
        <v>12</v>
      </c>
      <c r="C28" s="37" t="s">
        <v>30</v>
      </c>
      <c r="D28" s="26">
        <v>3487.7128559891171</v>
      </c>
      <c r="E28" s="26">
        <v>3662.0984987885731</v>
      </c>
      <c r="F28" s="26">
        <v>3662.0984987885731</v>
      </c>
      <c r="G28" s="27">
        <v>1.0889914309767126</v>
      </c>
      <c r="H28" s="44"/>
    </row>
    <row r="29" spans="1:8" ht="25.5" x14ac:dyDescent="0.25">
      <c r="A29" s="43"/>
      <c r="B29" s="36">
        <v>13</v>
      </c>
      <c r="C29" s="37" t="s">
        <v>33</v>
      </c>
      <c r="D29" s="26">
        <v>4190.8906686697574</v>
      </c>
      <c r="E29" s="26">
        <v>4400.4352021032455</v>
      </c>
      <c r="F29" s="26">
        <v>4400.4352021032455</v>
      </c>
      <c r="G29" s="27">
        <v>1.3085492455333805</v>
      </c>
      <c r="H29" s="44"/>
    </row>
    <row r="30" spans="1:8" ht="25.5" x14ac:dyDescent="0.25">
      <c r="A30" s="43"/>
      <c r="B30" s="36">
        <v>14</v>
      </c>
      <c r="C30" s="37" t="s">
        <v>34</v>
      </c>
      <c r="D30" s="26">
        <v>2852.5741805299849</v>
      </c>
      <c r="E30" s="26">
        <v>2995.2028895564845</v>
      </c>
      <c r="F30" s="26">
        <v>2995.2028895564845</v>
      </c>
      <c r="G30" s="27">
        <v>0.89067792191900119</v>
      </c>
      <c r="H30" s="44"/>
    </row>
    <row r="31" spans="1:8" ht="25.5" x14ac:dyDescent="0.25">
      <c r="A31" s="9"/>
      <c r="B31" s="36">
        <v>15</v>
      </c>
      <c r="C31" s="37" t="s">
        <v>35</v>
      </c>
      <c r="D31" s="26">
        <v>3108.4547005120498</v>
      </c>
      <c r="E31" s="26">
        <v>3263.8774355376527</v>
      </c>
      <c r="F31" s="26">
        <v>3263.8774355376527</v>
      </c>
      <c r="G31" s="27">
        <v>0.97057317279546951</v>
      </c>
      <c r="H31" s="44"/>
    </row>
    <row r="32" spans="1:8" ht="25.5" x14ac:dyDescent="0.25">
      <c r="A32" s="9"/>
      <c r="B32" s="36">
        <v>16</v>
      </c>
      <c r="C32" s="37" t="s">
        <v>36</v>
      </c>
      <c r="D32" s="26">
        <v>2811.6172881240973</v>
      </c>
      <c r="E32" s="26">
        <v>2952.1981525303022</v>
      </c>
      <c r="F32" s="26">
        <v>2952.1981525303022</v>
      </c>
      <c r="G32" s="27">
        <v>0.87788968311864912</v>
      </c>
      <c r="H32" s="44"/>
    </row>
    <row r="33" spans="1:8" ht="25.5" x14ac:dyDescent="0.25">
      <c r="A33" s="9"/>
      <c r="B33" s="36">
        <v>17</v>
      </c>
      <c r="C33" s="37" t="s">
        <v>37</v>
      </c>
      <c r="D33" s="26">
        <v>3149.4115929179384</v>
      </c>
      <c r="E33" s="26">
        <v>3306.8821725638354</v>
      </c>
      <c r="F33" s="26">
        <v>3306.8821725638354</v>
      </c>
      <c r="G33" s="27">
        <v>0.9833614115958218</v>
      </c>
      <c r="H33" s="44"/>
    </row>
    <row r="34" spans="1:8" ht="25.5" x14ac:dyDescent="0.25">
      <c r="A34" s="9"/>
      <c r="B34" s="36">
        <v>18</v>
      </c>
      <c r="C34" s="37" t="s">
        <v>38</v>
      </c>
      <c r="D34" s="26">
        <v>2599.4152260367805</v>
      </c>
      <c r="E34" s="26">
        <v>2729.3859873386195</v>
      </c>
      <c r="F34" s="26">
        <v>2729.3859873386195</v>
      </c>
      <c r="G34" s="27">
        <v>0.81163244326249118</v>
      </c>
      <c r="H34" s="44"/>
    </row>
    <row r="35" spans="1:8" ht="25.5" x14ac:dyDescent="0.25">
      <c r="A35" s="9"/>
      <c r="B35" s="36">
        <v>19</v>
      </c>
      <c r="C35" s="37" t="s">
        <v>39</v>
      </c>
      <c r="D35" s="26">
        <v>2640.372118442669</v>
      </c>
      <c r="E35" s="26">
        <v>2772.3907243648027</v>
      </c>
      <c r="F35" s="26">
        <v>2772.3907243648027</v>
      </c>
      <c r="G35" s="27">
        <v>0.82442068206284358</v>
      </c>
      <c r="H35" s="44"/>
    </row>
    <row r="36" spans="1:8" ht="25.5" x14ac:dyDescent="0.25">
      <c r="A36" s="9"/>
      <c r="B36" s="36">
        <v>20</v>
      </c>
      <c r="C36" s="37" t="s">
        <v>40</v>
      </c>
      <c r="D36" s="26">
        <v>2343.534706054716</v>
      </c>
      <c r="E36" s="26">
        <v>2460.7114413574518</v>
      </c>
      <c r="F36" s="26">
        <v>2460.7114413574518</v>
      </c>
      <c r="G36" s="27">
        <v>0.73173719238602308</v>
      </c>
      <c r="H36" s="44"/>
    </row>
    <row r="37" spans="1:8" ht="25.5" x14ac:dyDescent="0.25">
      <c r="A37" s="9"/>
      <c r="B37" s="36">
        <v>21</v>
      </c>
      <c r="C37" s="37" t="s">
        <v>41</v>
      </c>
      <c r="D37" s="26">
        <v>2302.5778136488275</v>
      </c>
      <c r="E37" s="26">
        <v>2417.7067043312691</v>
      </c>
      <c r="F37" s="26">
        <v>2417.7067043312691</v>
      </c>
      <c r="G37" s="27">
        <v>0.71894895358567068</v>
      </c>
      <c r="H37" s="44"/>
    </row>
    <row r="38" spans="1:8" ht="25.5" x14ac:dyDescent="0.25">
      <c r="A38" s="9"/>
      <c r="B38" s="36">
        <v>22</v>
      </c>
      <c r="C38" s="37" t="s">
        <v>42</v>
      </c>
      <c r="D38" s="26">
        <v>3614.9860656152332</v>
      </c>
      <c r="E38" s="26">
        <v>3795.7353688959952</v>
      </c>
      <c r="F38" s="26">
        <v>3795.7353688959952</v>
      </c>
      <c r="G38" s="27">
        <v>1.1287307789100551</v>
      </c>
      <c r="H38" s="44"/>
    </row>
    <row r="39" spans="1:8" ht="25.5" x14ac:dyDescent="0.25">
      <c r="A39" s="9"/>
      <c r="B39" s="36">
        <v>23</v>
      </c>
      <c r="C39" s="37" t="s">
        <v>43</v>
      </c>
      <c r="D39" s="26">
        <v>4579.4074832118677</v>
      </c>
      <c r="E39" s="26">
        <v>4808.3778573724612</v>
      </c>
      <c r="F39" s="26">
        <v>4808.3778573724612</v>
      </c>
      <c r="G39" s="27">
        <v>1.4298583954825204</v>
      </c>
      <c r="H39" s="44"/>
    </row>
    <row r="40" spans="1:8" ht="25.5" x14ac:dyDescent="0.25">
      <c r="A40" s="9"/>
      <c r="B40" s="36">
        <v>24</v>
      </c>
      <c r="C40" s="37" t="s">
        <v>44</v>
      </c>
      <c r="D40" s="26">
        <v>3574.0291732093438</v>
      </c>
      <c r="E40" s="26">
        <v>3752.7306318698111</v>
      </c>
      <c r="F40" s="26">
        <v>3752.7306318698111</v>
      </c>
      <c r="G40" s="27">
        <v>1.1159425401097025</v>
      </c>
      <c r="H40" s="44"/>
    </row>
    <row r="41" spans="1:8" ht="25.5" x14ac:dyDescent="0.25">
      <c r="A41" s="9"/>
      <c r="B41" s="36">
        <v>25</v>
      </c>
      <c r="C41" s="37" t="s">
        <v>45</v>
      </c>
      <c r="D41" s="26">
        <v>4620.3643756177571</v>
      </c>
      <c r="E41" s="26">
        <v>4851.3825943986449</v>
      </c>
      <c r="F41" s="26">
        <v>4851.3825943986449</v>
      </c>
      <c r="G41" s="27">
        <v>1.442646634282873</v>
      </c>
      <c r="H41" s="44"/>
    </row>
    <row r="42" spans="1:8" ht="25.5" x14ac:dyDescent="0.25">
      <c r="A42" s="9"/>
      <c r="B42" s="36">
        <v>26</v>
      </c>
      <c r="C42" s="37" t="s">
        <v>46</v>
      </c>
      <c r="D42" s="26">
        <v>3361.8271111220283</v>
      </c>
      <c r="E42" s="26">
        <v>3529.9184666781298</v>
      </c>
      <c r="F42" s="26">
        <v>3529.9184666781298</v>
      </c>
      <c r="G42" s="27">
        <v>1.0496853002535449</v>
      </c>
      <c r="H42" s="44"/>
    </row>
    <row r="43" spans="1:8" ht="25.5" x14ac:dyDescent="0.25">
      <c r="A43" s="9"/>
      <c r="B43" s="36">
        <v>27</v>
      </c>
      <c r="C43" s="37" t="s">
        <v>47</v>
      </c>
      <c r="D43" s="26">
        <v>3105.9465911399634</v>
      </c>
      <c r="E43" s="26">
        <v>3261.2439206969616</v>
      </c>
      <c r="F43" s="26">
        <v>3261.2439206969616</v>
      </c>
      <c r="G43" s="27">
        <v>0.96979004937707669</v>
      </c>
      <c r="H43" s="44"/>
    </row>
    <row r="44" spans="1:8" ht="25.5" x14ac:dyDescent="0.25">
      <c r="A44" s="9"/>
      <c r="B44" s="36">
        <v>28</v>
      </c>
      <c r="C44" s="37" t="s">
        <v>48</v>
      </c>
      <c r="D44" s="26">
        <v>3064.9896987340753</v>
      </c>
      <c r="E44" s="26">
        <v>3218.2391836707793</v>
      </c>
      <c r="F44" s="26">
        <v>3218.2391836707793</v>
      </c>
      <c r="G44" s="27">
        <v>0.95700181057672451</v>
      </c>
      <c r="H44" s="44"/>
    </row>
    <row r="45" spans="1:8" ht="25.5" x14ac:dyDescent="0.25">
      <c r="A45" s="9"/>
      <c r="B45" s="36">
        <v>29</v>
      </c>
      <c r="C45" s="37" t="s">
        <v>49</v>
      </c>
      <c r="D45" s="26">
        <v>3402.7840035279164</v>
      </c>
      <c r="E45" s="26">
        <v>3572.9232037043125</v>
      </c>
      <c r="F45" s="26">
        <v>3572.9232037043125</v>
      </c>
      <c r="G45" s="27">
        <v>1.0624735390538973</v>
      </c>
      <c r="H45" s="44"/>
    </row>
    <row r="46" spans="1:8" x14ac:dyDescent="0.25">
      <c r="A46" s="10"/>
      <c r="B46" s="28"/>
      <c r="C46" s="11"/>
      <c r="F46" s="105"/>
      <c r="G46" s="105"/>
      <c r="H46" s="44"/>
    </row>
    <row r="47" spans="1:8" ht="21.75" customHeight="1" x14ac:dyDescent="0.25">
      <c r="A47" s="106" t="s">
        <v>62</v>
      </c>
      <c r="B47" s="106"/>
      <c r="C47" s="106"/>
      <c r="D47" s="106"/>
      <c r="E47" s="106"/>
      <c r="F47" s="106"/>
      <c r="G47" s="106"/>
      <c r="H47" s="44"/>
    </row>
    <row r="48" spans="1:8" ht="24.75" customHeight="1" x14ac:dyDescent="0.25">
      <c r="B48" s="102" t="s">
        <v>109</v>
      </c>
      <c r="C48" s="102"/>
      <c r="D48" s="102"/>
      <c r="E48" s="102"/>
      <c r="F48" s="102"/>
      <c r="G48" s="102"/>
      <c r="H48" s="44"/>
    </row>
    <row r="49" spans="1:9" ht="125.25" customHeight="1" x14ac:dyDescent="0.25">
      <c r="A49" s="4"/>
      <c r="B49" s="34" t="s">
        <v>115</v>
      </c>
      <c r="C49" s="2" t="s">
        <v>99</v>
      </c>
      <c r="D49" s="2" t="s">
        <v>2</v>
      </c>
      <c r="E49" s="2" t="s">
        <v>100</v>
      </c>
      <c r="F49" s="2" t="s">
        <v>101</v>
      </c>
      <c r="G49" s="2" t="s">
        <v>157</v>
      </c>
      <c r="H49" s="44"/>
    </row>
    <row r="50" spans="1:9" ht="26.25" x14ac:dyDescent="0.25">
      <c r="A50" s="8"/>
      <c r="B50" s="38">
        <v>1</v>
      </c>
      <c r="C50" s="35" t="s">
        <v>50</v>
      </c>
      <c r="D50" s="39">
        <v>2307.9172941122456</v>
      </c>
      <c r="E50" s="39">
        <f t="shared" ref="E50:E59" si="2">D50*1.05</f>
        <v>2423.313158817858</v>
      </c>
      <c r="F50" s="39">
        <f t="shared" ref="F50:F59" si="3">D50*1.05</f>
        <v>2423.313158817858</v>
      </c>
      <c r="G50" s="40">
        <v>0.8807163877551023</v>
      </c>
      <c r="H50" s="44"/>
    </row>
    <row r="51" spans="1:9" ht="26.25" x14ac:dyDescent="0.25">
      <c r="A51" s="8"/>
      <c r="B51" s="38" t="s">
        <v>5</v>
      </c>
      <c r="C51" s="35" t="s">
        <v>51</v>
      </c>
      <c r="D51" s="39">
        <v>1870.4327070119969</v>
      </c>
      <c r="E51" s="39">
        <f t="shared" si="2"/>
        <v>1963.9543423625969</v>
      </c>
      <c r="F51" s="39">
        <f t="shared" si="3"/>
        <v>1963.9543423625969</v>
      </c>
      <c r="G51" s="40">
        <v>0.71376939782942062</v>
      </c>
      <c r="H51" s="44"/>
    </row>
    <row r="52" spans="1:9" ht="39" x14ac:dyDescent="0.25">
      <c r="A52" s="8"/>
      <c r="B52" s="38" t="s">
        <v>7</v>
      </c>
      <c r="C52" s="35" t="s">
        <v>52</v>
      </c>
      <c r="D52" s="39">
        <v>2186.5137585440316</v>
      </c>
      <c r="E52" s="39">
        <f t="shared" si="2"/>
        <v>2295.8394464712333</v>
      </c>
      <c r="F52" s="39">
        <f t="shared" si="3"/>
        <v>2295.8394464712333</v>
      </c>
      <c r="G52" s="40">
        <v>0.83438800173403227</v>
      </c>
      <c r="H52" s="44"/>
    </row>
    <row r="53" spans="1:9" ht="26.25" x14ac:dyDescent="0.25">
      <c r="A53" s="8"/>
      <c r="B53" s="38" t="s">
        <v>9</v>
      </c>
      <c r="C53" s="35" t="s">
        <v>53</v>
      </c>
      <c r="D53" s="39">
        <v>2184.0703454715144</v>
      </c>
      <c r="E53" s="39">
        <f t="shared" si="2"/>
        <v>2293.2738627450904</v>
      </c>
      <c r="F53" s="39">
        <f t="shared" si="3"/>
        <v>2293.2738627450904</v>
      </c>
      <c r="G53" s="40">
        <v>0.83345557926789327</v>
      </c>
      <c r="H53" s="44"/>
    </row>
    <row r="54" spans="1:9" ht="26.25" x14ac:dyDescent="0.25">
      <c r="A54" s="8"/>
      <c r="B54" s="38" t="s">
        <v>11</v>
      </c>
      <c r="C54" s="35" t="s">
        <v>54</v>
      </c>
      <c r="D54" s="39">
        <v>2500.1513970035494</v>
      </c>
      <c r="E54" s="39">
        <f t="shared" si="2"/>
        <v>2625.1589668537272</v>
      </c>
      <c r="F54" s="39">
        <f t="shared" si="3"/>
        <v>2625.1589668537272</v>
      </c>
      <c r="G54" s="40">
        <v>0.95407418317250503</v>
      </c>
      <c r="H54" s="44"/>
    </row>
    <row r="55" spans="1:9" ht="26.25" x14ac:dyDescent="0.25">
      <c r="A55" s="8"/>
      <c r="B55" s="38" t="s">
        <v>13</v>
      </c>
      <c r="C55" s="35" t="s">
        <v>55</v>
      </c>
      <c r="D55" s="39">
        <v>3119.7554933460765</v>
      </c>
      <c r="E55" s="39">
        <f t="shared" si="2"/>
        <v>3275.7432680133807</v>
      </c>
      <c r="F55" s="39">
        <f t="shared" si="3"/>
        <v>3275.7432680133807</v>
      </c>
      <c r="G55" s="40">
        <v>1.1905191731906417</v>
      </c>
      <c r="H55" s="44"/>
    </row>
    <row r="56" spans="1:9" ht="26.25" x14ac:dyDescent="0.25">
      <c r="A56" s="8"/>
      <c r="B56" s="38" t="s">
        <v>15</v>
      </c>
      <c r="C56" s="35" t="s">
        <v>56</v>
      </c>
      <c r="D56" s="39">
        <v>2682.2709062458275</v>
      </c>
      <c r="E56" s="39">
        <f t="shared" si="2"/>
        <v>2816.3844515581191</v>
      </c>
      <c r="F56" s="39">
        <f t="shared" si="3"/>
        <v>2816.3844515581191</v>
      </c>
      <c r="G56" s="40">
        <v>1.02357218326496</v>
      </c>
      <c r="H56" s="44"/>
    </row>
    <row r="57" spans="1:9" ht="39" x14ac:dyDescent="0.25">
      <c r="A57" s="8"/>
      <c r="B57" s="38">
        <v>8</v>
      </c>
      <c r="C57" s="35" t="s">
        <v>57</v>
      </c>
      <c r="D57" s="39">
        <v>2998.351957777862</v>
      </c>
      <c r="E57" s="39">
        <f t="shared" si="2"/>
        <v>3148.2695556667554</v>
      </c>
      <c r="F57" s="39">
        <f t="shared" si="3"/>
        <v>3148.2695556667554</v>
      </c>
      <c r="G57" s="40">
        <v>1.1441907871695716</v>
      </c>
      <c r="H57" s="44"/>
    </row>
    <row r="58" spans="1:9" ht="26.25" x14ac:dyDescent="0.25">
      <c r="A58" s="8"/>
      <c r="B58" s="38" t="s">
        <v>19</v>
      </c>
      <c r="C58" s="35" t="s">
        <v>58</v>
      </c>
      <c r="D58" s="39">
        <v>2995.9085447053453</v>
      </c>
      <c r="E58" s="39">
        <f t="shared" si="2"/>
        <v>3145.7039719406125</v>
      </c>
      <c r="F58" s="39">
        <f t="shared" si="3"/>
        <v>3145.7039719406125</v>
      </c>
      <c r="G58" s="40">
        <v>1.1432583647034327</v>
      </c>
      <c r="H58" s="44"/>
    </row>
    <row r="59" spans="1:9" ht="26.25" x14ac:dyDescent="0.25">
      <c r="A59" s="8"/>
      <c r="B59" s="38" t="s">
        <v>21</v>
      </c>
      <c r="C59" s="35" t="s">
        <v>59</v>
      </c>
      <c r="D59" s="39">
        <v>3311.9895962373803</v>
      </c>
      <c r="E59" s="39">
        <f t="shared" si="2"/>
        <v>3477.5890760492493</v>
      </c>
      <c r="F59" s="39">
        <f t="shared" si="3"/>
        <v>3477.5890760492493</v>
      </c>
      <c r="G59" s="40">
        <v>1.2638769686080444</v>
      </c>
      <c r="H59" s="44"/>
    </row>
    <row r="60" spans="1:9" x14ac:dyDescent="0.25">
      <c r="H60" s="44"/>
    </row>
    <row r="61" spans="1:9" ht="30.75" customHeight="1" x14ac:dyDescent="0.25">
      <c r="C61" s="45"/>
      <c r="D61" s="45"/>
      <c r="E61" s="98" t="s">
        <v>155</v>
      </c>
      <c r="F61" s="98"/>
      <c r="G61" s="98"/>
      <c r="H61" s="44"/>
    </row>
    <row r="62" spans="1:9" ht="52.5" customHeight="1" x14ac:dyDescent="0.25">
      <c r="B62" s="100" t="s">
        <v>112</v>
      </c>
      <c r="C62" s="100"/>
      <c r="D62" s="100"/>
      <c r="E62" s="100"/>
      <c r="F62" s="100"/>
      <c r="G62" s="100"/>
      <c r="H62" s="44"/>
      <c r="I62" t="s">
        <v>121</v>
      </c>
    </row>
    <row r="63" spans="1:9" ht="99.75" customHeight="1" x14ac:dyDescent="0.25">
      <c r="B63" s="34" t="s">
        <v>115</v>
      </c>
      <c r="C63" s="2" t="s">
        <v>99</v>
      </c>
      <c r="D63" s="2" t="s">
        <v>2</v>
      </c>
      <c r="E63" s="2" t="s">
        <v>100</v>
      </c>
      <c r="F63" s="2" t="s">
        <v>101</v>
      </c>
      <c r="G63" s="3" t="s">
        <v>157</v>
      </c>
      <c r="H63" s="44"/>
    </row>
    <row r="64" spans="1:9" ht="39" x14ac:dyDescent="0.25">
      <c r="A64" s="12"/>
      <c r="B64" s="38">
        <v>1</v>
      </c>
      <c r="C64" s="35" t="s">
        <v>137</v>
      </c>
      <c r="D64" s="39">
        <v>2299.2259055545051</v>
      </c>
      <c r="E64" s="39">
        <f>D64*1.05</f>
        <v>2414.1872008322302</v>
      </c>
      <c r="F64" s="39">
        <f>D64*1.05</f>
        <v>2414.1872008322302</v>
      </c>
      <c r="G64" s="33">
        <v>0.87739941812907063</v>
      </c>
      <c r="H64" s="44"/>
    </row>
    <row r="65" spans="1:8" ht="43.5" customHeight="1" x14ac:dyDescent="0.25">
      <c r="A65" s="12"/>
      <c r="B65" s="38">
        <v>2</v>
      </c>
      <c r="C65" s="35" t="s">
        <v>138</v>
      </c>
      <c r="D65" s="39">
        <v>1966.8512570541041</v>
      </c>
      <c r="E65" s="39">
        <f t="shared" ref="E65:E79" si="4">D65*1.05</f>
        <v>2065.1938199068095</v>
      </c>
      <c r="F65" s="39">
        <f t="shared" ref="F65:F79" si="5">D65*1.05</f>
        <v>2065.1938199068095</v>
      </c>
      <c r="G65" s="33">
        <v>0.75056311096560602</v>
      </c>
      <c r="H65" s="44"/>
    </row>
    <row r="66" spans="1:8" ht="39" x14ac:dyDescent="0.25">
      <c r="A66" s="12"/>
      <c r="B66" s="38">
        <v>3</v>
      </c>
      <c r="C66" s="35" t="s">
        <v>139</v>
      </c>
      <c r="D66" s="39">
        <v>2759.2622954519588</v>
      </c>
      <c r="E66" s="39">
        <f t="shared" si="4"/>
        <v>2897.225410224557</v>
      </c>
      <c r="F66" s="39">
        <f t="shared" si="5"/>
        <v>2897.225410224557</v>
      </c>
      <c r="G66" s="33">
        <v>1.0529522682596799</v>
      </c>
      <c r="H66" s="44"/>
    </row>
    <row r="67" spans="1:8" ht="45.75" customHeight="1" x14ac:dyDescent="0.25">
      <c r="A67" s="12"/>
      <c r="B67" s="38">
        <v>4</v>
      </c>
      <c r="C67" s="35" t="s">
        <v>60</v>
      </c>
      <c r="D67" s="39">
        <v>2426.8876469515576</v>
      </c>
      <c r="E67" s="39">
        <f t="shared" si="4"/>
        <v>2548.2320292991358</v>
      </c>
      <c r="F67" s="39">
        <f t="shared" si="5"/>
        <v>2548.2320292991358</v>
      </c>
      <c r="G67" s="33">
        <v>0.92611596109621519</v>
      </c>
      <c r="H67" s="44"/>
    </row>
    <row r="68" spans="1:8" ht="39" x14ac:dyDescent="0.25">
      <c r="A68" s="12"/>
      <c r="B68" s="38">
        <v>5</v>
      </c>
      <c r="C68" s="35" t="s">
        <v>140</v>
      </c>
      <c r="D68" s="39">
        <v>2629.0311859855997</v>
      </c>
      <c r="E68" s="39">
        <f t="shared" si="4"/>
        <v>2760.4827452848799</v>
      </c>
      <c r="F68" s="39">
        <f t="shared" si="5"/>
        <v>2760.4827452848799</v>
      </c>
      <c r="G68" s="33">
        <v>1.0032552378843502</v>
      </c>
      <c r="H68" s="44"/>
    </row>
    <row r="69" spans="1:8" ht="39" x14ac:dyDescent="0.25">
      <c r="A69" s="12"/>
      <c r="B69" s="38">
        <v>6</v>
      </c>
      <c r="C69" s="35" t="s">
        <v>141</v>
      </c>
      <c r="D69" s="39">
        <v>2296.6565374851989</v>
      </c>
      <c r="E69" s="39">
        <f t="shared" si="4"/>
        <v>2411.4893643594592</v>
      </c>
      <c r="F69" s="39">
        <f t="shared" si="5"/>
        <v>2411.4893643594592</v>
      </c>
      <c r="G69" s="33">
        <v>0.87641893072088572</v>
      </c>
      <c r="H69" s="44"/>
    </row>
    <row r="70" spans="1:8" ht="39" x14ac:dyDescent="0.25">
      <c r="A70" s="12"/>
      <c r="B70" s="38">
        <v>7</v>
      </c>
      <c r="C70" s="35" t="s">
        <v>142</v>
      </c>
      <c r="D70" s="39">
        <v>3152.9133847680296</v>
      </c>
      <c r="E70" s="39">
        <f t="shared" si="4"/>
        <v>3310.5590540064313</v>
      </c>
      <c r="F70" s="39">
        <f t="shared" si="5"/>
        <v>3310.5590540064313</v>
      </c>
      <c r="G70" s="33">
        <v>1.2031720600067191</v>
      </c>
      <c r="H70" s="44"/>
    </row>
    <row r="71" spans="1:8" ht="39" x14ac:dyDescent="0.25">
      <c r="A71" s="12"/>
      <c r="B71" s="38">
        <v>8</v>
      </c>
      <c r="C71" s="35" t="s">
        <v>143</v>
      </c>
      <c r="D71" s="39">
        <v>2820.5387362676288</v>
      </c>
      <c r="E71" s="39">
        <f t="shared" si="4"/>
        <v>2961.5656730810106</v>
      </c>
      <c r="F71" s="39">
        <f t="shared" si="5"/>
        <v>2961.5656730810106</v>
      </c>
      <c r="G71" s="33">
        <v>1.0763357528432544</v>
      </c>
      <c r="H71" s="44"/>
    </row>
    <row r="72" spans="1:8" ht="39" x14ac:dyDescent="0.25">
      <c r="A72" s="12"/>
      <c r="B72" s="38">
        <v>9</v>
      </c>
      <c r="C72" s="35" t="s">
        <v>147</v>
      </c>
      <c r="D72" s="39">
        <v>2759.2622954519588</v>
      </c>
      <c r="E72" s="39">
        <f t="shared" si="4"/>
        <v>2897.225410224557</v>
      </c>
      <c r="F72" s="39">
        <f t="shared" si="5"/>
        <v>2897.225410224557</v>
      </c>
      <c r="G72" s="33">
        <v>1.0529522682596799</v>
      </c>
      <c r="H72" s="44"/>
    </row>
    <row r="73" spans="1:8" ht="39" x14ac:dyDescent="0.25">
      <c r="A73" s="12"/>
      <c r="B73" s="38">
        <v>10</v>
      </c>
      <c r="C73" s="35" t="s">
        <v>61</v>
      </c>
      <c r="D73" s="39">
        <v>2426.8876469515576</v>
      </c>
      <c r="E73" s="39">
        <f t="shared" si="4"/>
        <v>2548.2320292991358</v>
      </c>
      <c r="F73" s="39">
        <f t="shared" si="5"/>
        <v>2548.2320292991358</v>
      </c>
      <c r="G73" s="33">
        <v>0.92611596109621519</v>
      </c>
      <c r="H73" s="44"/>
    </row>
    <row r="74" spans="1:8" ht="39" x14ac:dyDescent="0.25">
      <c r="A74" s="12"/>
      <c r="B74" s="38">
        <v>11</v>
      </c>
      <c r="C74" s="35" t="s">
        <v>144</v>
      </c>
      <c r="D74" s="39">
        <v>3482.7186651991251</v>
      </c>
      <c r="E74" s="39">
        <f t="shared" si="4"/>
        <v>3656.8545984590814</v>
      </c>
      <c r="F74" s="39">
        <f t="shared" si="5"/>
        <v>3656.8545984590814</v>
      </c>
      <c r="G74" s="33">
        <v>1.329027879761999</v>
      </c>
      <c r="H74" s="44"/>
    </row>
    <row r="75" spans="1:8" ht="39" x14ac:dyDescent="0.25">
      <c r="A75" s="12"/>
      <c r="B75" s="38">
        <v>12</v>
      </c>
      <c r="C75" s="35" t="s">
        <v>145</v>
      </c>
      <c r="D75" s="39">
        <v>3150.3440166987234</v>
      </c>
      <c r="E75" s="39">
        <f t="shared" si="4"/>
        <v>3307.8612175336598</v>
      </c>
      <c r="F75" s="39">
        <f t="shared" si="5"/>
        <v>3307.8612175336598</v>
      </c>
      <c r="G75" s="33">
        <v>1.2021915725985342</v>
      </c>
      <c r="H75" s="44"/>
    </row>
    <row r="76" spans="1:8" ht="51.75" x14ac:dyDescent="0.25">
      <c r="A76" s="12"/>
      <c r="B76" s="38">
        <v>13</v>
      </c>
      <c r="C76" s="35" t="s">
        <v>146</v>
      </c>
      <c r="D76" s="39">
        <v>2254.1125824771475</v>
      </c>
      <c r="E76" s="39">
        <f t="shared" si="4"/>
        <v>2366.8182116010048</v>
      </c>
      <c r="F76" s="39">
        <f t="shared" si="5"/>
        <v>2366.8182116010048</v>
      </c>
      <c r="G76" s="33">
        <v>0.86018388340396224</v>
      </c>
      <c r="H76" s="44"/>
    </row>
    <row r="77" spans="1:8" ht="51.75" x14ac:dyDescent="0.25">
      <c r="A77" s="12"/>
      <c r="B77" s="38">
        <v>14</v>
      </c>
      <c r="C77" s="35" t="s">
        <v>148</v>
      </c>
      <c r="D77" s="39">
        <v>2586.4872309775483</v>
      </c>
      <c r="E77" s="39">
        <f t="shared" si="4"/>
        <v>2715.811592526426</v>
      </c>
      <c r="F77" s="39">
        <f t="shared" si="5"/>
        <v>2715.811592526426</v>
      </c>
      <c r="G77" s="33">
        <v>0.98702019056742685</v>
      </c>
      <c r="H77" s="44"/>
    </row>
    <row r="78" spans="1:8" ht="51.75" x14ac:dyDescent="0.25">
      <c r="A78" s="12"/>
      <c r="B78" s="38">
        <v>15</v>
      </c>
      <c r="C78" s="35" t="s">
        <v>149</v>
      </c>
      <c r="D78" s="39">
        <v>2254.1125824771475</v>
      </c>
      <c r="E78" s="39">
        <f t="shared" si="4"/>
        <v>2366.8182116010048</v>
      </c>
      <c r="F78" s="39">
        <f t="shared" si="5"/>
        <v>2366.8182116010048</v>
      </c>
      <c r="G78" s="33">
        <v>0.86018388340396224</v>
      </c>
      <c r="H78" s="44"/>
    </row>
    <row r="79" spans="1:8" ht="42.75" customHeight="1" x14ac:dyDescent="0.25">
      <c r="A79" s="12"/>
      <c r="B79" s="38">
        <v>16</v>
      </c>
      <c r="C79" s="70" t="s">
        <v>150</v>
      </c>
      <c r="D79" s="39">
        <v>2586.4872309775483</v>
      </c>
      <c r="E79" s="39">
        <f t="shared" si="4"/>
        <v>2715.811592526426</v>
      </c>
      <c r="F79" s="39">
        <f t="shared" si="5"/>
        <v>2715.811592526426</v>
      </c>
      <c r="G79" s="33">
        <v>0.98702019056742685</v>
      </c>
      <c r="H79" s="44"/>
    </row>
    <row r="80" spans="1:8" ht="15" customHeight="1" x14ac:dyDescent="0.25">
      <c r="H80" s="44"/>
    </row>
    <row r="81" spans="1:8" ht="19.5" customHeight="1" x14ac:dyDescent="0.25">
      <c r="F81" s="72" t="s">
        <v>116</v>
      </c>
      <c r="G81" s="72"/>
      <c r="H81" s="44"/>
    </row>
    <row r="82" spans="1:8" ht="63.75" customHeight="1" x14ac:dyDescent="0.25">
      <c r="A82" s="46"/>
      <c r="B82" s="114" t="s">
        <v>128</v>
      </c>
      <c r="C82" s="114"/>
      <c r="D82" s="114"/>
      <c r="E82" s="114"/>
      <c r="F82" s="114"/>
      <c r="G82" s="114"/>
      <c r="H82" s="114"/>
    </row>
    <row r="83" spans="1:8" ht="29.25" customHeight="1" x14ac:dyDescent="0.25">
      <c r="A83" s="13"/>
      <c r="B83" s="73" t="s">
        <v>0</v>
      </c>
      <c r="C83" s="111" t="s">
        <v>159</v>
      </c>
      <c r="D83" s="111"/>
      <c r="E83" s="73" t="s">
        <v>63</v>
      </c>
      <c r="F83" s="73" t="s">
        <v>64</v>
      </c>
      <c r="G83" s="113" t="s">
        <v>98</v>
      </c>
      <c r="H83" s="113"/>
    </row>
    <row r="84" spans="1:8" ht="46.5" customHeight="1" x14ac:dyDescent="0.25">
      <c r="A84" s="14"/>
      <c r="B84" s="73"/>
      <c r="C84" s="111"/>
      <c r="D84" s="111"/>
      <c r="E84" s="73"/>
      <c r="F84" s="73"/>
      <c r="G84" s="55" t="s">
        <v>168</v>
      </c>
      <c r="H84" s="55" t="s">
        <v>169</v>
      </c>
    </row>
    <row r="85" spans="1:8" ht="14.25" customHeight="1" x14ac:dyDescent="0.25">
      <c r="A85" s="15"/>
      <c r="B85" s="41">
        <v>1</v>
      </c>
      <c r="C85" s="116" t="s">
        <v>106</v>
      </c>
      <c r="D85" s="116"/>
      <c r="E85" s="42">
        <v>138.58000000000001</v>
      </c>
      <c r="F85" s="42">
        <v>138.58000000000001</v>
      </c>
      <c r="G85" s="33">
        <v>0.45549566132001057</v>
      </c>
      <c r="H85" s="52">
        <v>0.45178326921823048</v>
      </c>
    </row>
    <row r="86" spans="1:8" ht="27" customHeight="1" x14ac:dyDescent="0.25">
      <c r="A86" s="15"/>
      <c r="B86" s="41">
        <v>2</v>
      </c>
      <c r="C86" s="116" t="s">
        <v>105</v>
      </c>
      <c r="D86" s="116"/>
      <c r="E86" s="32">
        <v>88.137</v>
      </c>
      <c r="F86" s="32">
        <v>88.137</v>
      </c>
      <c r="G86" s="33">
        <v>0.28969563502498025</v>
      </c>
      <c r="H86" s="52">
        <v>0.28733455043359196</v>
      </c>
    </row>
    <row r="87" spans="1:8" x14ac:dyDescent="0.25">
      <c r="A87" s="15"/>
      <c r="B87" s="41">
        <v>3</v>
      </c>
      <c r="C87" s="116" t="s">
        <v>151</v>
      </c>
      <c r="D87" s="116"/>
      <c r="E87" s="32">
        <v>52.29</v>
      </c>
      <c r="F87" s="32">
        <v>52.29</v>
      </c>
      <c r="G87" s="33">
        <v>0.17187089140152512</v>
      </c>
      <c r="H87" s="52">
        <v>0.17047010497489731</v>
      </c>
    </row>
    <row r="88" spans="1:8" ht="17.25" customHeight="1" x14ac:dyDescent="0.25">
      <c r="A88" s="15"/>
      <c r="B88" s="41">
        <v>4</v>
      </c>
      <c r="C88" s="116" t="s">
        <v>65</v>
      </c>
      <c r="D88" s="116"/>
      <c r="E88" s="32">
        <v>47.6</v>
      </c>
      <c r="F88" s="32">
        <v>47.6</v>
      </c>
      <c r="G88" s="33">
        <v>0.15645542992374442</v>
      </c>
      <c r="H88" s="52">
        <v>0.15518028297581013</v>
      </c>
    </row>
    <row r="89" spans="1:8" x14ac:dyDescent="0.25">
      <c r="A89" s="15"/>
      <c r="B89" s="41">
        <v>5</v>
      </c>
      <c r="C89" s="116" t="s">
        <v>66</v>
      </c>
      <c r="D89" s="116"/>
      <c r="E89" s="32">
        <v>57.8</v>
      </c>
      <c r="F89" s="32">
        <v>57.8</v>
      </c>
      <c r="G89" s="33">
        <v>0.18998159347883248</v>
      </c>
      <c r="H89" s="52">
        <v>0.18843320075634087</v>
      </c>
    </row>
    <row r="90" spans="1:8" x14ac:dyDescent="0.25">
      <c r="A90" s="15"/>
      <c r="B90" s="41">
        <v>6</v>
      </c>
      <c r="C90" s="116" t="s">
        <v>67</v>
      </c>
      <c r="D90" s="116"/>
      <c r="E90" s="32">
        <v>84.26</v>
      </c>
      <c r="F90" s="32">
        <v>84.26</v>
      </c>
      <c r="G90" s="33">
        <v>0.27695240599526688</v>
      </c>
      <c r="H90" s="52">
        <v>0.27469518158701178</v>
      </c>
    </row>
    <row r="91" spans="1:8" x14ac:dyDescent="0.25">
      <c r="A91" s="15"/>
      <c r="B91" s="41">
        <v>7</v>
      </c>
      <c r="C91" s="116" t="s">
        <v>68</v>
      </c>
      <c r="D91" s="116"/>
      <c r="E91" s="32">
        <v>84.26</v>
      </c>
      <c r="F91" s="32">
        <v>84.26</v>
      </c>
      <c r="G91" s="33">
        <v>0.27695240599526688</v>
      </c>
      <c r="H91" s="52">
        <v>0.27469518158701178</v>
      </c>
    </row>
    <row r="92" spans="1:8" ht="39.75" customHeight="1" x14ac:dyDescent="0.25">
      <c r="A92" s="15"/>
      <c r="B92" s="41">
        <v>8</v>
      </c>
      <c r="C92" s="116" t="s">
        <v>160</v>
      </c>
      <c r="D92" s="116"/>
      <c r="E92" s="32">
        <v>802.24</v>
      </c>
      <c r="F92" s="32">
        <v>802.24</v>
      </c>
      <c r="G92" s="33">
        <v>2.6368656323954771</v>
      </c>
      <c r="H92" s="52">
        <v>2.6153745843385279</v>
      </c>
    </row>
    <row r="93" spans="1:8" x14ac:dyDescent="0.25">
      <c r="A93" s="15"/>
      <c r="B93" s="41">
        <v>9</v>
      </c>
      <c r="C93" s="116" t="s">
        <v>69</v>
      </c>
      <c r="D93" s="116"/>
      <c r="E93" s="32">
        <v>0</v>
      </c>
      <c r="F93" s="32">
        <v>516.91999999999996</v>
      </c>
      <c r="G93" s="32">
        <v>0</v>
      </c>
      <c r="H93" s="52">
        <v>1.6852057116776422</v>
      </c>
    </row>
    <row r="94" spans="1:8" ht="56.25" customHeight="1" x14ac:dyDescent="0.25">
      <c r="A94" s="15"/>
      <c r="B94" s="41">
        <v>10</v>
      </c>
      <c r="C94" s="117" t="s">
        <v>70</v>
      </c>
      <c r="D94" s="117"/>
      <c r="E94" s="32">
        <v>0</v>
      </c>
      <c r="F94" s="32">
        <v>124.21</v>
      </c>
      <c r="G94" s="32">
        <v>0</v>
      </c>
      <c r="H94" s="52">
        <v>0.40493577622742383</v>
      </c>
    </row>
    <row r="95" spans="1:8" x14ac:dyDescent="0.25">
      <c r="A95" s="15"/>
      <c r="B95" s="41">
        <v>11</v>
      </c>
      <c r="C95" s="116" t="s">
        <v>71</v>
      </c>
      <c r="D95" s="116"/>
      <c r="E95" s="32">
        <v>162.1</v>
      </c>
      <c r="F95" s="32">
        <v>162.1</v>
      </c>
      <c r="G95" s="33">
        <v>0.53280305022350771</v>
      </c>
      <c r="H95" s="52">
        <v>0.52846058551216013</v>
      </c>
    </row>
    <row r="96" spans="1:8" x14ac:dyDescent="0.25">
      <c r="A96" s="15"/>
      <c r="B96" s="41">
        <v>12</v>
      </c>
      <c r="C96" s="116" t="s">
        <v>72</v>
      </c>
      <c r="D96" s="116"/>
      <c r="E96" s="32">
        <v>0</v>
      </c>
      <c r="F96" s="71">
        <v>403.17</v>
      </c>
      <c r="G96" s="32">
        <v>0</v>
      </c>
      <c r="H96" s="52">
        <v>1.0437709957865324</v>
      </c>
    </row>
    <row r="97" spans="1:8" x14ac:dyDescent="0.25">
      <c r="A97" s="15"/>
      <c r="B97" s="41">
        <v>13</v>
      </c>
      <c r="C97" s="116" t="s">
        <v>73</v>
      </c>
      <c r="D97" s="116"/>
      <c r="E97" s="32">
        <v>158.08000000000001</v>
      </c>
      <c r="F97" s="32">
        <v>158.08000000000001</v>
      </c>
      <c r="G97" s="33">
        <v>0.51958979752826717</v>
      </c>
      <c r="H97" s="52">
        <v>0.51535502379865683</v>
      </c>
    </row>
    <row r="98" spans="1:8" ht="104.25" customHeight="1" x14ac:dyDescent="0.25">
      <c r="A98" s="15"/>
      <c r="B98" s="41">
        <v>14</v>
      </c>
      <c r="C98" s="116" t="s">
        <v>118</v>
      </c>
      <c r="D98" s="116"/>
      <c r="E98" s="32">
        <v>0</v>
      </c>
      <c r="F98" s="32">
        <v>0</v>
      </c>
      <c r="G98" s="32">
        <v>0</v>
      </c>
      <c r="H98" s="54">
        <v>0</v>
      </c>
    </row>
    <row r="99" spans="1:8" ht="15" customHeight="1" x14ac:dyDescent="0.25">
      <c r="A99" s="15"/>
      <c r="B99" s="50" t="s">
        <v>94</v>
      </c>
      <c r="C99" s="117" t="s">
        <v>161</v>
      </c>
      <c r="D99" s="117"/>
      <c r="E99" s="32">
        <v>332.9</v>
      </c>
      <c r="F99" s="32">
        <v>332.9</v>
      </c>
      <c r="G99" s="33">
        <v>1.0942019458322376</v>
      </c>
      <c r="H99" s="52">
        <v>1.0852839538371257</v>
      </c>
    </row>
    <row r="100" spans="1:8" ht="27" customHeight="1" x14ac:dyDescent="0.25">
      <c r="A100" s="15"/>
      <c r="B100" s="50" t="s">
        <v>95</v>
      </c>
      <c r="C100" s="117" t="s">
        <v>162</v>
      </c>
      <c r="D100" s="117"/>
      <c r="E100" s="32">
        <v>732.13</v>
      </c>
      <c r="F100" s="32">
        <v>732.13</v>
      </c>
      <c r="G100" s="33">
        <v>2.4064225611359453</v>
      </c>
      <c r="H100" s="52">
        <v>2.3868096759470561</v>
      </c>
    </row>
    <row r="101" spans="1:8" ht="15" customHeight="1" x14ac:dyDescent="0.25">
      <c r="A101" s="15"/>
      <c r="B101" s="50" t="s">
        <v>96</v>
      </c>
      <c r="C101" s="117" t="s">
        <v>163</v>
      </c>
      <c r="D101" s="117"/>
      <c r="E101" s="32">
        <v>732.13</v>
      </c>
      <c r="F101" s="32">
        <v>732.13</v>
      </c>
      <c r="G101" s="33">
        <v>2.4064225611359453</v>
      </c>
      <c r="H101" s="52">
        <v>2.3868096759470561</v>
      </c>
    </row>
    <row r="102" spans="1:8" ht="30" customHeight="1" x14ac:dyDescent="0.25">
      <c r="A102" s="15"/>
      <c r="B102" s="50" t="s">
        <v>97</v>
      </c>
      <c r="C102" s="117" t="s">
        <v>164</v>
      </c>
      <c r="D102" s="117"/>
      <c r="E102" s="32">
        <v>407.48</v>
      </c>
      <c r="F102" s="32">
        <v>407.48</v>
      </c>
      <c r="G102" s="33">
        <v>1.3393373652379701</v>
      </c>
      <c r="H102" s="52">
        <v>1.3284214644324184</v>
      </c>
    </row>
    <row r="103" spans="1:8" ht="24" customHeight="1" x14ac:dyDescent="0.25">
      <c r="A103" s="15"/>
      <c r="B103" s="51">
        <v>15</v>
      </c>
      <c r="C103" s="117" t="s">
        <v>74</v>
      </c>
      <c r="D103" s="117"/>
      <c r="E103" s="32">
        <v>22.36</v>
      </c>
      <c r="F103" s="32">
        <v>22.36</v>
      </c>
      <c r="G103" s="33">
        <v>7.3494609518800949E-2</v>
      </c>
      <c r="H103" s="52">
        <v>7.2895611918888964E-2</v>
      </c>
    </row>
    <row r="104" spans="1:8" ht="22.5" customHeight="1" x14ac:dyDescent="0.25">
      <c r="A104" s="15"/>
      <c r="B104" s="41">
        <v>16</v>
      </c>
      <c r="C104" s="117" t="s">
        <v>75</v>
      </c>
      <c r="D104" s="117"/>
      <c r="E104" s="32">
        <v>277.97000000000003</v>
      </c>
      <c r="F104" s="32">
        <v>277.97000000000003</v>
      </c>
      <c r="G104" s="33">
        <v>0.91365369445174871</v>
      </c>
      <c r="H104" s="52">
        <v>0.90620721131903248</v>
      </c>
    </row>
    <row r="105" spans="1:8" x14ac:dyDescent="0.25">
      <c r="A105" s="15"/>
      <c r="B105" s="41">
        <v>17</v>
      </c>
      <c r="C105" s="117" t="s">
        <v>76</v>
      </c>
      <c r="D105" s="117"/>
      <c r="E105" s="32">
        <v>297.85000000000002</v>
      </c>
      <c r="F105" s="32">
        <v>0</v>
      </c>
      <c r="G105" s="33">
        <v>0.97899684459637137</v>
      </c>
      <c r="H105" s="54">
        <v>0</v>
      </c>
    </row>
    <row r="106" spans="1:8" ht="39" customHeight="1" x14ac:dyDescent="0.25">
      <c r="A106" s="15"/>
      <c r="B106" s="51">
        <v>18</v>
      </c>
      <c r="C106" s="116" t="s">
        <v>135</v>
      </c>
      <c r="D106" s="116"/>
      <c r="E106" s="32">
        <v>63.51</v>
      </c>
      <c r="F106" s="32">
        <v>63.51</v>
      </c>
      <c r="G106" s="33">
        <v>0.20874967131212199</v>
      </c>
      <c r="H106" s="52">
        <v>0.2070483145334811</v>
      </c>
    </row>
    <row r="107" spans="1:8" ht="18" customHeight="1" x14ac:dyDescent="0.25">
      <c r="A107" s="15"/>
      <c r="B107" s="51">
        <v>19</v>
      </c>
      <c r="C107" s="117" t="s">
        <v>77</v>
      </c>
      <c r="D107" s="117"/>
      <c r="E107" s="32">
        <v>1442.81</v>
      </c>
      <c r="F107" s="32">
        <v>1442.81</v>
      </c>
      <c r="G107" s="33">
        <v>4.7423415000000002</v>
      </c>
      <c r="H107" s="52">
        <v>4.7036904000000002</v>
      </c>
    </row>
    <row r="108" spans="1:8" ht="54" customHeight="1" x14ac:dyDescent="0.25">
      <c r="A108" s="16"/>
      <c r="B108" s="51">
        <v>20</v>
      </c>
      <c r="C108" s="122" t="s">
        <v>136</v>
      </c>
      <c r="D108" s="123"/>
      <c r="E108" s="32">
        <v>130.11000000000001</v>
      </c>
      <c r="F108" s="32">
        <v>130.11000000000001</v>
      </c>
      <c r="G108" s="33">
        <v>0.42765579805416781</v>
      </c>
      <c r="H108" s="52">
        <v>0.42417030710047599</v>
      </c>
    </row>
    <row r="109" spans="1:8" x14ac:dyDescent="0.25">
      <c r="A109" s="16"/>
      <c r="B109" s="30"/>
      <c r="C109" s="14"/>
      <c r="D109" s="18"/>
      <c r="E109" s="10"/>
      <c r="F109" s="10"/>
      <c r="G109" s="17"/>
      <c r="H109" s="47"/>
    </row>
    <row r="110" spans="1:8" x14ac:dyDescent="0.25">
      <c r="A110" s="19"/>
      <c r="F110" s="115" t="s">
        <v>117</v>
      </c>
      <c r="G110" s="115"/>
      <c r="H110" s="115"/>
    </row>
    <row r="111" spans="1:8" ht="47.25" customHeight="1" x14ac:dyDescent="0.25">
      <c r="A111" s="19"/>
      <c r="B111" s="114" t="s">
        <v>165</v>
      </c>
      <c r="C111" s="114"/>
      <c r="D111" s="114"/>
      <c r="E111" s="114"/>
      <c r="F111" s="114"/>
      <c r="G111" s="114"/>
      <c r="H111" s="114"/>
    </row>
    <row r="112" spans="1:8" ht="15.6" customHeight="1" x14ac:dyDescent="0.25">
      <c r="A112" s="19"/>
      <c r="B112" s="73" t="s">
        <v>0</v>
      </c>
      <c r="C112" s="111" t="s">
        <v>78</v>
      </c>
      <c r="D112" s="111"/>
      <c r="E112" s="111"/>
      <c r="F112" s="112" t="s">
        <v>88</v>
      </c>
      <c r="G112" s="77" t="s">
        <v>167</v>
      </c>
      <c r="H112" s="78"/>
    </row>
    <row r="113" spans="1:8" ht="15" customHeight="1" x14ac:dyDescent="0.25">
      <c r="A113" s="19"/>
      <c r="B113" s="73"/>
      <c r="C113" s="111"/>
      <c r="D113" s="111"/>
      <c r="E113" s="111"/>
      <c r="F113" s="112"/>
      <c r="G113" s="79"/>
      <c r="H113" s="80"/>
    </row>
    <row r="114" spans="1:8" ht="10.5" customHeight="1" x14ac:dyDescent="0.25">
      <c r="A114" s="19"/>
      <c r="B114" s="73"/>
      <c r="C114" s="111"/>
      <c r="D114" s="111"/>
      <c r="E114" s="111"/>
      <c r="F114" s="112"/>
      <c r="G114" s="81"/>
      <c r="H114" s="82"/>
    </row>
    <row r="115" spans="1:8" ht="94.5" customHeight="1" x14ac:dyDescent="0.25">
      <c r="B115" s="55">
        <v>1</v>
      </c>
      <c r="C115" s="76" t="s">
        <v>83</v>
      </c>
      <c r="D115" s="76"/>
      <c r="E115" s="76"/>
      <c r="F115" s="39">
        <v>189.51</v>
      </c>
      <c r="G115" s="74">
        <v>0.44903300000000002</v>
      </c>
      <c r="H115" s="75"/>
    </row>
    <row r="116" spans="1:8" ht="44.25" customHeight="1" x14ac:dyDescent="0.25">
      <c r="B116" s="55">
        <v>2</v>
      </c>
      <c r="C116" s="76" t="s">
        <v>133</v>
      </c>
      <c r="D116" s="76"/>
      <c r="E116" s="76"/>
      <c r="F116" s="39">
        <v>1442.81</v>
      </c>
      <c r="G116" s="74">
        <v>3.4186570000000001</v>
      </c>
      <c r="H116" s="75"/>
    </row>
    <row r="117" spans="1:8" ht="79.5" customHeight="1" x14ac:dyDescent="0.25">
      <c r="B117" s="55">
        <v>3</v>
      </c>
      <c r="C117" s="76" t="s">
        <v>134</v>
      </c>
      <c r="D117" s="76"/>
      <c r="E117" s="76"/>
      <c r="F117" s="39">
        <v>380.83</v>
      </c>
      <c r="G117" s="74">
        <v>0.90235500000000002</v>
      </c>
      <c r="H117" s="75"/>
    </row>
    <row r="118" spans="1:8" ht="45" customHeight="1" x14ac:dyDescent="0.25">
      <c r="B118" s="55">
        <v>4</v>
      </c>
      <c r="C118" s="76" t="s">
        <v>84</v>
      </c>
      <c r="D118" s="76"/>
      <c r="E118" s="76"/>
      <c r="F118" s="39">
        <v>353.93</v>
      </c>
      <c r="G118" s="74">
        <v>0.83861699999999995</v>
      </c>
      <c r="H118" s="75"/>
    </row>
    <row r="119" spans="1:8" ht="120.75" customHeight="1" x14ac:dyDescent="0.25">
      <c r="B119" s="55">
        <v>5</v>
      </c>
      <c r="C119" s="76" t="s">
        <v>132</v>
      </c>
      <c r="D119" s="76"/>
      <c r="E119" s="76"/>
      <c r="F119" s="39">
        <v>627.34</v>
      </c>
      <c r="G119" s="74">
        <v>1.4864470000000001</v>
      </c>
      <c r="H119" s="75"/>
    </row>
    <row r="120" spans="1:8" ht="47.45" customHeight="1" x14ac:dyDescent="0.25">
      <c r="B120" s="55">
        <v>6</v>
      </c>
      <c r="C120" s="76" t="s">
        <v>85</v>
      </c>
      <c r="D120" s="76"/>
      <c r="E120" s="76"/>
      <c r="F120" s="39">
        <v>901.81</v>
      </c>
      <c r="G120" s="74">
        <v>2.1367880000000001</v>
      </c>
      <c r="H120" s="75"/>
    </row>
    <row r="121" spans="1:8" ht="45.75" customHeight="1" x14ac:dyDescent="0.25">
      <c r="B121" s="55">
        <v>7</v>
      </c>
      <c r="C121" s="76" t="s">
        <v>113</v>
      </c>
      <c r="D121" s="76"/>
      <c r="E121" s="76"/>
      <c r="F121" s="39">
        <v>261.57</v>
      </c>
      <c r="G121" s="74">
        <v>0.61977499999999996</v>
      </c>
      <c r="H121" s="75"/>
    </row>
    <row r="122" spans="1:8" ht="48" customHeight="1" x14ac:dyDescent="0.25">
      <c r="B122" s="55">
        <v>8</v>
      </c>
      <c r="C122" s="76" t="s">
        <v>86</v>
      </c>
      <c r="D122" s="76"/>
      <c r="E122" s="76"/>
      <c r="F122" s="39">
        <v>162.1</v>
      </c>
      <c r="G122" s="74">
        <v>0.38408700000000001</v>
      </c>
      <c r="H122" s="75"/>
    </row>
    <row r="123" spans="1:8" ht="81.75" customHeight="1" x14ac:dyDescent="0.25">
      <c r="B123" s="55">
        <v>9</v>
      </c>
      <c r="C123" s="76" t="s">
        <v>79</v>
      </c>
      <c r="D123" s="76"/>
      <c r="E123" s="76"/>
      <c r="F123" s="39">
        <v>516.91999999999996</v>
      </c>
      <c r="G123" s="74">
        <v>1.2248129999999999</v>
      </c>
      <c r="H123" s="75"/>
    </row>
    <row r="124" spans="1:8" ht="49.9" customHeight="1" x14ac:dyDescent="0.25">
      <c r="B124" s="55">
        <v>10</v>
      </c>
      <c r="C124" s="76" t="s">
        <v>80</v>
      </c>
      <c r="D124" s="76"/>
      <c r="E124" s="76"/>
      <c r="F124" s="39">
        <v>271.77</v>
      </c>
      <c r="G124" s="74">
        <v>0.64394399999999996</v>
      </c>
      <c r="H124" s="75"/>
    </row>
    <row r="125" spans="1:8" ht="57.75" customHeight="1" x14ac:dyDescent="0.25">
      <c r="B125" s="55">
        <v>11</v>
      </c>
      <c r="C125" s="76" t="s">
        <v>131</v>
      </c>
      <c r="D125" s="76"/>
      <c r="E125" s="76"/>
      <c r="F125" s="39">
        <v>197.55</v>
      </c>
      <c r="G125" s="74">
        <v>0.468084</v>
      </c>
      <c r="H125" s="75"/>
    </row>
    <row r="126" spans="1:8" ht="44.25" customHeight="1" x14ac:dyDescent="0.25">
      <c r="B126" s="55">
        <v>12</v>
      </c>
      <c r="C126" s="76" t="s">
        <v>189</v>
      </c>
      <c r="D126" s="76"/>
      <c r="E126" s="76"/>
      <c r="F126" s="39">
        <v>22.37</v>
      </c>
      <c r="G126" s="74">
        <v>5.3004000000000003E-2</v>
      </c>
      <c r="H126" s="75"/>
    </row>
    <row r="127" spans="1:8" ht="135" customHeight="1" x14ac:dyDescent="0.25">
      <c r="B127" s="55">
        <v>13</v>
      </c>
      <c r="C127" s="76" t="s">
        <v>130</v>
      </c>
      <c r="D127" s="76"/>
      <c r="E127" s="76"/>
      <c r="F127" s="39">
        <v>332.9</v>
      </c>
      <c r="G127" s="74">
        <v>0.78878800000000004</v>
      </c>
      <c r="H127" s="75"/>
    </row>
    <row r="128" spans="1:8" ht="19.5" customHeight="1" x14ac:dyDescent="0.25">
      <c r="B128" s="41">
        <v>14</v>
      </c>
      <c r="C128" s="87" t="s">
        <v>103</v>
      </c>
      <c r="D128" s="87"/>
      <c r="E128" s="87"/>
      <c r="F128" s="39">
        <v>247.2</v>
      </c>
      <c r="G128" s="74">
        <v>0.58572599999999997</v>
      </c>
      <c r="H128" s="75"/>
    </row>
    <row r="129" spans="1:8" ht="27" customHeight="1" x14ac:dyDescent="0.25">
      <c r="B129" s="88" t="s">
        <v>89</v>
      </c>
      <c r="C129" s="88"/>
      <c r="D129" s="88"/>
      <c r="E129" s="88"/>
      <c r="F129" s="88"/>
      <c r="H129" s="6"/>
    </row>
    <row r="130" spans="1:8" ht="37.5" customHeight="1" x14ac:dyDescent="0.25">
      <c r="B130" s="93" t="s">
        <v>166</v>
      </c>
      <c r="C130" s="93"/>
      <c r="D130" s="93"/>
      <c r="E130" s="93"/>
      <c r="F130" s="93"/>
      <c r="G130" s="93"/>
      <c r="H130" s="6"/>
    </row>
    <row r="131" spans="1:8" ht="25.5" customHeight="1" x14ac:dyDescent="0.25">
      <c r="B131" s="94" t="s">
        <v>81</v>
      </c>
      <c r="C131" s="94"/>
      <c r="D131" s="94"/>
      <c r="E131" s="94"/>
      <c r="F131" s="94"/>
      <c r="G131" s="94"/>
      <c r="H131" s="6"/>
    </row>
    <row r="132" spans="1:8" ht="24.75" customHeight="1" x14ac:dyDescent="0.25">
      <c r="B132" s="94" t="s">
        <v>82</v>
      </c>
      <c r="C132" s="94"/>
      <c r="D132" s="94"/>
      <c r="E132" s="94"/>
      <c r="F132" s="94"/>
      <c r="G132" s="94"/>
      <c r="H132" s="6"/>
    </row>
    <row r="133" spans="1:8" ht="51.75" customHeight="1" x14ac:dyDescent="0.25">
      <c r="B133" s="95" t="s">
        <v>87</v>
      </c>
      <c r="C133" s="95"/>
      <c r="D133" s="95"/>
      <c r="E133" s="95"/>
      <c r="F133" s="95"/>
      <c r="G133" s="95"/>
      <c r="H133" s="6"/>
    </row>
    <row r="134" spans="1:8" ht="19.5" customHeight="1" x14ac:dyDescent="0.25">
      <c r="B134" s="48"/>
      <c r="C134" s="49"/>
      <c r="D134" s="49"/>
      <c r="E134" s="49"/>
      <c r="F134" s="49"/>
      <c r="H134" s="44"/>
    </row>
    <row r="135" spans="1:8" ht="36.75" customHeight="1" x14ac:dyDescent="0.25">
      <c r="B135" s="48"/>
      <c r="C135" s="49"/>
      <c r="D135" s="49"/>
      <c r="E135" s="96" t="s">
        <v>156</v>
      </c>
      <c r="F135" s="96"/>
      <c r="G135" s="96"/>
      <c r="H135" s="96"/>
    </row>
    <row r="136" spans="1:8" ht="33" customHeight="1" x14ac:dyDescent="0.25">
      <c r="B136" s="91" t="s">
        <v>129</v>
      </c>
      <c r="C136" s="91"/>
      <c r="D136" s="91"/>
      <c r="E136" s="91"/>
      <c r="F136" s="91"/>
      <c r="G136" s="91"/>
      <c r="H136" s="91"/>
    </row>
    <row r="137" spans="1:8" ht="93" customHeight="1" x14ac:dyDescent="0.25">
      <c r="B137" s="55" t="s">
        <v>0</v>
      </c>
      <c r="C137" s="55" t="s">
        <v>119</v>
      </c>
      <c r="D137" s="55" t="s">
        <v>120</v>
      </c>
      <c r="E137" s="2" t="s">
        <v>100</v>
      </c>
      <c r="F137" s="2" t="s">
        <v>101</v>
      </c>
      <c r="G137" s="3" t="s">
        <v>170</v>
      </c>
      <c r="H137" s="3" t="s">
        <v>171</v>
      </c>
    </row>
    <row r="138" spans="1:8" ht="33" customHeight="1" x14ac:dyDescent="0.25">
      <c r="A138" s="58"/>
      <c r="B138" s="55">
        <v>1</v>
      </c>
      <c r="C138" s="60" t="s">
        <v>183</v>
      </c>
      <c r="D138" s="61">
        <v>2966.7362308847996</v>
      </c>
      <c r="E138" s="62">
        <f>ROUND(D138*1.05,2)</f>
        <v>3115.07</v>
      </c>
      <c r="F138" s="62">
        <v>3115.07</v>
      </c>
      <c r="G138" s="42">
        <f>ROUND(D138/2920.1,6)</f>
        <v>1.015971</v>
      </c>
      <c r="H138" s="53"/>
    </row>
    <row r="139" spans="1:8" ht="33" customHeight="1" x14ac:dyDescent="0.25">
      <c r="A139" s="58"/>
      <c r="B139" s="55">
        <v>2</v>
      </c>
      <c r="C139" s="60" t="s">
        <v>184</v>
      </c>
      <c r="D139" s="61">
        <v>700.30374986879997</v>
      </c>
      <c r="E139" s="62">
        <f t="shared" ref="E139:E148" si="6">ROUND(D139*1.05,2)</f>
        <v>735.32</v>
      </c>
      <c r="F139" s="62">
        <v>735.32</v>
      </c>
      <c r="G139" s="42">
        <f>ROUND(D139/2920.1,6)</f>
        <v>0.23982200000000001</v>
      </c>
      <c r="H139" s="53"/>
    </row>
    <row r="140" spans="1:8" ht="33" customHeight="1" x14ac:dyDescent="0.25">
      <c r="A140" s="58"/>
      <c r="B140" s="55">
        <v>3</v>
      </c>
      <c r="C140" s="60" t="s">
        <v>185</v>
      </c>
      <c r="D140" s="61">
        <v>290.48179886880001</v>
      </c>
      <c r="E140" s="62">
        <f t="shared" si="6"/>
        <v>305.01</v>
      </c>
      <c r="F140" s="62">
        <v>305.01</v>
      </c>
      <c r="G140" s="42"/>
      <c r="H140" s="53">
        <f>ROUND(D140/711.1,6)</f>
        <v>0.40849600000000003</v>
      </c>
    </row>
    <row r="141" spans="1:8" ht="63" customHeight="1" x14ac:dyDescent="0.25">
      <c r="A141" s="58"/>
      <c r="B141" s="55">
        <v>4</v>
      </c>
      <c r="C141" s="57" t="s">
        <v>122</v>
      </c>
      <c r="D141" s="61">
        <v>1924.6</v>
      </c>
      <c r="E141" s="62">
        <f t="shared" si="6"/>
        <v>2020.83</v>
      </c>
      <c r="F141" s="62">
        <v>2020.83</v>
      </c>
      <c r="G141" s="42">
        <f>ROUND(D141/2920.1,6)</f>
        <v>0.65908699999999998</v>
      </c>
      <c r="H141" s="53"/>
    </row>
    <row r="142" spans="1:8" ht="39" customHeight="1" x14ac:dyDescent="0.25">
      <c r="A142" s="58"/>
      <c r="B142" s="55">
        <v>5</v>
      </c>
      <c r="C142" s="57" t="s">
        <v>123</v>
      </c>
      <c r="D142" s="63">
        <v>485.1</v>
      </c>
      <c r="E142" s="62">
        <f t="shared" si="6"/>
        <v>509.36</v>
      </c>
      <c r="F142" s="62">
        <v>509.36</v>
      </c>
      <c r="G142" s="42">
        <f>ROUND(D142/2920.1,6)</f>
        <v>0.16612399999999999</v>
      </c>
      <c r="H142" s="53"/>
    </row>
    <row r="143" spans="1:8" ht="37.5" customHeight="1" x14ac:dyDescent="0.25">
      <c r="A143" s="58"/>
      <c r="B143" s="55">
        <v>6</v>
      </c>
      <c r="C143" s="57" t="s">
        <v>186</v>
      </c>
      <c r="D143" s="63">
        <v>534.6</v>
      </c>
      <c r="E143" s="62">
        <f t="shared" si="6"/>
        <v>561.33000000000004</v>
      </c>
      <c r="F143" s="62">
        <v>561.33000000000004</v>
      </c>
      <c r="G143" s="42">
        <f t="shared" ref="G143:G144" si="7">ROUND(D143/2920.1,6)</f>
        <v>0.18307599999999999</v>
      </c>
      <c r="H143" s="53"/>
    </row>
    <row r="144" spans="1:8" ht="38.25" customHeight="1" x14ac:dyDescent="0.25">
      <c r="A144" s="58"/>
      <c r="B144" s="55">
        <v>7</v>
      </c>
      <c r="C144" s="57" t="s">
        <v>190</v>
      </c>
      <c r="D144" s="64">
        <v>568.1</v>
      </c>
      <c r="E144" s="62">
        <f t="shared" si="6"/>
        <v>596.51</v>
      </c>
      <c r="F144" s="62">
        <v>596.51</v>
      </c>
      <c r="G144" s="42">
        <f t="shared" si="7"/>
        <v>0.194548</v>
      </c>
      <c r="H144" s="53"/>
    </row>
    <row r="145" spans="1:8" ht="33" customHeight="1" x14ac:dyDescent="0.25">
      <c r="A145" s="58"/>
      <c r="B145" s="55">
        <v>8</v>
      </c>
      <c r="C145" s="57" t="s">
        <v>187</v>
      </c>
      <c r="D145" s="64">
        <v>459.8</v>
      </c>
      <c r="E145" s="62">
        <f t="shared" si="6"/>
        <v>482.79</v>
      </c>
      <c r="F145" s="62">
        <v>482.79</v>
      </c>
      <c r="G145" s="42"/>
      <c r="H145" s="53">
        <f>ROUND(D145/711.1,6)</f>
        <v>0.64660399999999996</v>
      </c>
    </row>
    <row r="146" spans="1:8" ht="62.25" customHeight="1" x14ac:dyDescent="0.25">
      <c r="A146" s="58"/>
      <c r="B146" s="55">
        <v>9</v>
      </c>
      <c r="C146" s="57" t="s">
        <v>124</v>
      </c>
      <c r="D146" s="64">
        <v>1924.6</v>
      </c>
      <c r="E146" s="62">
        <f t="shared" si="6"/>
        <v>2020.83</v>
      </c>
      <c r="F146" s="62">
        <v>2020.83</v>
      </c>
      <c r="G146" s="42"/>
      <c r="H146" s="53">
        <f>ROUND(D146/711.1,6)</f>
        <v>2.7065109999999999</v>
      </c>
    </row>
    <row r="147" spans="1:8" ht="39" customHeight="1" x14ac:dyDescent="0.25">
      <c r="A147" s="58"/>
      <c r="B147" s="55">
        <v>10</v>
      </c>
      <c r="C147" s="57" t="s">
        <v>125</v>
      </c>
      <c r="D147" s="64">
        <v>485.1</v>
      </c>
      <c r="E147" s="62">
        <f t="shared" si="6"/>
        <v>509.36</v>
      </c>
      <c r="F147" s="62">
        <v>509.36</v>
      </c>
      <c r="G147" s="42"/>
      <c r="H147" s="53">
        <f>ROUND(D147/711.1,6)</f>
        <v>0.68218299999999998</v>
      </c>
    </row>
    <row r="148" spans="1:8" ht="51.75" customHeight="1" x14ac:dyDescent="0.25">
      <c r="A148" s="58"/>
      <c r="B148" s="55">
        <v>11</v>
      </c>
      <c r="C148" s="57" t="s">
        <v>126</v>
      </c>
      <c r="D148" s="64">
        <v>279.01</v>
      </c>
      <c r="E148" s="62">
        <f t="shared" si="6"/>
        <v>292.95999999999998</v>
      </c>
      <c r="F148" s="62">
        <v>292.95999999999998</v>
      </c>
      <c r="G148" s="42"/>
      <c r="H148" s="53">
        <f>ROUND(D148/711.1,6)</f>
        <v>0.39236399999999999</v>
      </c>
    </row>
    <row r="149" spans="1:8" ht="19.5" customHeight="1" x14ac:dyDescent="0.25">
      <c r="A149" s="65"/>
      <c r="B149" s="66"/>
      <c r="C149" s="66"/>
      <c r="D149" s="66"/>
      <c r="E149" s="66"/>
      <c r="F149" s="66"/>
      <c r="G149" s="65"/>
      <c r="H149" s="67"/>
    </row>
    <row r="150" spans="1:8" ht="34.5" customHeight="1" x14ac:dyDescent="0.25">
      <c r="A150" s="89" t="s">
        <v>127</v>
      </c>
      <c r="B150" s="89"/>
      <c r="C150" s="89"/>
      <c r="D150" s="89"/>
      <c r="E150" s="89"/>
      <c r="F150" s="90" t="s">
        <v>114</v>
      </c>
      <c r="G150" s="90"/>
      <c r="H150" s="90"/>
    </row>
    <row r="151" spans="1:8" ht="54.75" customHeight="1" x14ac:dyDescent="0.25">
      <c r="A151" s="59"/>
      <c r="B151" s="55" t="s">
        <v>0</v>
      </c>
      <c r="C151" s="73" t="s">
        <v>90</v>
      </c>
      <c r="D151" s="73"/>
      <c r="E151" s="73"/>
      <c r="F151" s="55" t="s">
        <v>93</v>
      </c>
      <c r="G151" s="73" t="s">
        <v>188</v>
      </c>
      <c r="H151" s="73"/>
    </row>
    <row r="152" spans="1:8" ht="25.5" customHeight="1" x14ac:dyDescent="0.25">
      <c r="A152" s="59"/>
      <c r="B152" s="85" t="s">
        <v>91</v>
      </c>
      <c r="C152" s="85"/>
      <c r="D152" s="85"/>
      <c r="E152" s="85"/>
      <c r="F152" s="85"/>
      <c r="G152" s="85"/>
      <c r="H152" s="86"/>
    </row>
    <row r="153" spans="1:8" ht="27" customHeight="1" x14ac:dyDescent="0.25">
      <c r="A153" s="59"/>
      <c r="B153" s="56">
        <v>1</v>
      </c>
      <c r="C153" s="97" t="s">
        <v>172</v>
      </c>
      <c r="D153" s="97"/>
      <c r="E153" s="97"/>
      <c r="F153" s="32">
        <v>48.6</v>
      </c>
      <c r="G153" s="92">
        <f>F153/1384.8</f>
        <v>3.5095320623916813E-2</v>
      </c>
      <c r="H153" s="92"/>
    </row>
    <row r="154" spans="1:8" ht="24.75" customHeight="1" x14ac:dyDescent="0.25">
      <c r="A154" s="59"/>
      <c r="B154" s="56">
        <v>2</v>
      </c>
      <c r="C154" s="97" t="s">
        <v>173</v>
      </c>
      <c r="D154" s="97"/>
      <c r="E154" s="97"/>
      <c r="F154" s="42">
        <v>267.08</v>
      </c>
      <c r="G154" s="92">
        <f t="shared" ref="G154:G156" si="8">F154/1384.8</f>
        <v>0.19286539572501443</v>
      </c>
      <c r="H154" s="92"/>
    </row>
    <row r="155" spans="1:8" ht="27" customHeight="1" x14ac:dyDescent="0.25">
      <c r="A155" s="59"/>
      <c r="B155" s="56">
        <v>3</v>
      </c>
      <c r="C155" s="97" t="s">
        <v>174</v>
      </c>
      <c r="D155" s="97"/>
      <c r="E155" s="97"/>
      <c r="F155" s="32">
        <v>161.4</v>
      </c>
      <c r="G155" s="92">
        <f t="shared" si="8"/>
        <v>0.11655112651646447</v>
      </c>
      <c r="H155" s="92"/>
    </row>
    <row r="156" spans="1:8" ht="76.5" customHeight="1" x14ac:dyDescent="0.25">
      <c r="A156" s="59"/>
      <c r="B156" s="56">
        <v>4</v>
      </c>
      <c r="C156" s="120" t="s">
        <v>175</v>
      </c>
      <c r="D156" s="120"/>
      <c r="E156" s="120"/>
      <c r="F156" s="42">
        <v>711.21</v>
      </c>
      <c r="G156" s="92">
        <f t="shared" si="8"/>
        <v>0.51358318890814558</v>
      </c>
      <c r="H156" s="92"/>
    </row>
    <row r="157" spans="1:8" ht="28.5" customHeight="1" x14ac:dyDescent="0.25">
      <c r="A157" s="59"/>
      <c r="B157" s="56">
        <v>5</v>
      </c>
      <c r="C157" s="121" t="s">
        <v>104</v>
      </c>
      <c r="D157" s="121"/>
      <c r="E157" s="121"/>
      <c r="F157" s="68">
        <f>SUM(F153:F156)</f>
        <v>1188.29</v>
      </c>
      <c r="G157" s="92">
        <f>F157/1384.8</f>
        <v>0.85809503177354129</v>
      </c>
      <c r="H157" s="92"/>
    </row>
    <row r="158" spans="1:8" ht="22.5" customHeight="1" x14ac:dyDescent="0.25">
      <c r="A158" s="20"/>
      <c r="B158" s="118" t="s">
        <v>92</v>
      </c>
      <c r="C158" s="118"/>
      <c r="D158" s="118"/>
      <c r="E158" s="118"/>
      <c r="F158" s="118"/>
      <c r="G158" s="118"/>
      <c r="H158" s="118"/>
    </row>
    <row r="159" spans="1:8" ht="45" customHeight="1" x14ac:dyDescent="0.25">
      <c r="A159" s="20"/>
      <c r="B159" s="42">
        <v>2</v>
      </c>
      <c r="C159" s="119" t="s">
        <v>176</v>
      </c>
      <c r="D159" s="119"/>
      <c r="E159" s="119"/>
      <c r="F159" s="42">
        <v>510.34</v>
      </c>
      <c r="G159" s="92">
        <f>F159/1384.8</f>
        <v>0.36852975158867707</v>
      </c>
      <c r="H159" s="92"/>
    </row>
    <row r="160" spans="1:8" ht="36.75" customHeight="1" x14ac:dyDescent="0.25">
      <c r="A160" s="20"/>
      <c r="B160" s="42">
        <v>3</v>
      </c>
      <c r="C160" s="119" t="s">
        <v>177</v>
      </c>
      <c r="D160" s="119"/>
      <c r="E160" s="119"/>
      <c r="F160" s="42">
        <v>609.37</v>
      </c>
      <c r="G160" s="92">
        <f t="shared" ref="G160:G162" si="9">F160/1384.8</f>
        <v>0.44004188330444832</v>
      </c>
      <c r="H160" s="92"/>
    </row>
    <row r="161" spans="1:9" ht="30" customHeight="1" x14ac:dyDescent="0.25">
      <c r="A161" s="20"/>
      <c r="B161" s="42">
        <v>4</v>
      </c>
      <c r="C161" s="119" t="s">
        <v>178</v>
      </c>
      <c r="D161" s="119"/>
      <c r="E161" s="119"/>
      <c r="F161" s="42">
        <v>190.63</v>
      </c>
      <c r="G161" s="92">
        <f t="shared" si="9"/>
        <v>0.13765886770652802</v>
      </c>
      <c r="H161" s="92"/>
    </row>
    <row r="162" spans="1:9" ht="36.75" customHeight="1" x14ac:dyDescent="0.25">
      <c r="A162" s="20"/>
      <c r="B162" s="42">
        <v>5</v>
      </c>
      <c r="C162" s="120" t="s">
        <v>179</v>
      </c>
      <c r="D162" s="120"/>
      <c r="E162" s="120"/>
      <c r="F162" s="32">
        <v>332.9</v>
      </c>
      <c r="G162" s="92">
        <f t="shared" si="9"/>
        <v>0.24039572501444251</v>
      </c>
      <c r="H162" s="92"/>
    </row>
    <row r="163" spans="1:9" ht="23.25" customHeight="1" x14ac:dyDescent="0.25">
      <c r="A163" s="20"/>
      <c r="B163" s="118" t="s">
        <v>102</v>
      </c>
      <c r="C163" s="118"/>
      <c r="D163" s="118"/>
      <c r="E163" s="118"/>
      <c r="F163" s="118"/>
      <c r="G163" s="118"/>
      <c r="H163" s="118"/>
    </row>
    <row r="164" spans="1:9" ht="32.25" customHeight="1" x14ac:dyDescent="0.25">
      <c r="A164" s="20"/>
      <c r="B164" s="69">
        <v>1</v>
      </c>
      <c r="C164" s="120" t="s">
        <v>182</v>
      </c>
      <c r="D164" s="120"/>
      <c r="E164" s="120"/>
      <c r="F164" s="39">
        <v>1132.98</v>
      </c>
      <c r="G164" s="92">
        <f>F164/1384.8</f>
        <v>0.81815424610052001</v>
      </c>
      <c r="H164" s="92"/>
    </row>
    <row r="165" spans="1:9" ht="33.75" customHeight="1" x14ac:dyDescent="0.25">
      <c r="A165" s="20"/>
      <c r="B165" s="69">
        <v>2</v>
      </c>
      <c r="C165" s="120" t="s">
        <v>180</v>
      </c>
      <c r="D165" s="120"/>
      <c r="E165" s="120"/>
      <c r="F165" s="39">
        <v>1601.87</v>
      </c>
      <c r="G165" s="92">
        <f t="shared" ref="G165:G166" si="10">F165/1384.8</f>
        <v>1.1567518775274408</v>
      </c>
      <c r="H165" s="92"/>
    </row>
    <row r="166" spans="1:9" ht="33" customHeight="1" x14ac:dyDescent="0.25">
      <c r="A166" s="20"/>
      <c r="B166" s="69">
        <v>3</v>
      </c>
      <c r="C166" s="120" t="s">
        <v>181</v>
      </c>
      <c r="D166" s="120"/>
      <c r="E166" s="120"/>
      <c r="F166" s="39">
        <v>694.63</v>
      </c>
      <c r="G166" s="92">
        <f t="shared" si="10"/>
        <v>0.50161034084344314</v>
      </c>
      <c r="H166" s="92"/>
    </row>
    <row r="167" spans="1:9" x14ac:dyDescent="0.25">
      <c r="A167" s="21"/>
      <c r="B167" s="31"/>
      <c r="C167" s="83"/>
      <c r="D167" s="83"/>
      <c r="E167" s="83"/>
      <c r="F167" s="83"/>
      <c r="G167" s="84"/>
      <c r="H167" s="84"/>
      <c r="I167" s="1"/>
    </row>
    <row r="168" spans="1:9" x14ac:dyDescent="0.25">
      <c r="A168" s="21"/>
      <c r="B168" s="31"/>
      <c r="C168" s="10"/>
      <c r="D168" s="8"/>
      <c r="E168" s="8"/>
      <c r="F168" s="8"/>
      <c r="G168" s="8"/>
      <c r="H168" s="1"/>
      <c r="I168" s="1"/>
    </row>
    <row r="169" spans="1:9" x14ac:dyDescent="0.25">
      <c r="A169" s="21"/>
      <c r="B169" s="31"/>
      <c r="C169" s="10"/>
      <c r="D169" s="8"/>
      <c r="E169" s="8"/>
      <c r="F169" s="8"/>
      <c r="G169" s="8"/>
      <c r="H169" s="1"/>
      <c r="I169" s="1"/>
    </row>
    <row r="170" spans="1:9" ht="21.75" customHeight="1" x14ac:dyDescent="0.25">
      <c r="A170" s="22"/>
      <c r="B170" s="31"/>
      <c r="C170" s="10"/>
      <c r="D170" s="8"/>
      <c r="E170" s="8"/>
      <c r="F170" s="8"/>
      <c r="G170" s="8"/>
      <c r="H170" s="1"/>
      <c r="I170" s="1"/>
    </row>
    <row r="171" spans="1:9" ht="72.75" customHeight="1" x14ac:dyDescent="0.25">
      <c r="A171" s="22"/>
      <c r="B171" s="31"/>
      <c r="C171" s="10"/>
      <c r="D171" s="8"/>
      <c r="E171" s="8"/>
      <c r="F171" s="8"/>
      <c r="G171" s="8"/>
      <c r="H171" s="1"/>
      <c r="I171" s="1"/>
    </row>
    <row r="172" spans="1:9" ht="18.75" customHeight="1" x14ac:dyDescent="0.25">
      <c r="A172" s="22"/>
      <c r="B172" s="31"/>
      <c r="C172" s="10"/>
      <c r="D172" s="8"/>
      <c r="E172" s="8"/>
      <c r="F172" s="8"/>
      <c r="G172" s="8"/>
      <c r="H172" s="1"/>
      <c r="I172" s="1"/>
    </row>
    <row r="173" spans="1:9" ht="18.75" customHeight="1" x14ac:dyDescent="0.25">
      <c r="A173" s="21"/>
      <c r="B173" s="31"/>
      <c r="C173" s="10"/>
      <c r="D173" s="8"/>
      <c r="E173" s="8"/>
      <c r="F173" s="8"/>
      <c r="G173" s="8"/>
      <c r="H173" s="1"/>
      <c r="I173" s="1"/>
    </row>
    <row r="174" spans="1:9" ht="30.75" customHeight="1" x14ac:dyDescent="0.25">
      <c r="A174" s="20"/>
      <c r="B174" s="31"/>
      <c r="C174" s="10"/>
      <c r="D174" s="8"/>
      <c r="E174" s="8"/>
      <c r="F174" s="8"/>
      <c r="G174" s="8"/>
      <c r="H174" s="1"/>
      <c r="I174" s="1"/>
    </row>
    <row r="175" spans="1:9" ht="77.25" customHeight="1" x14ac:dyDescent="0.25">
      <c r="A175" s="21"/>
      <c r="B175" s="31"/>
      <c r="C175" s="10"/>
      <c r="D175" s="8"/>
      <c r="E175" s="8"/>
      <c r="F175" s="8"/>
      <c r="G175" s="8"/>
      <c r="H175" s="1"/>
      <c r="I175" s="1"/>
    </row>
    <row r="176" spans="1:9" ht="53.25" customHeight="1" x14ac:dyDescent="0.25">
      <c r="A176" s="21"/>
      <c r="B176" s="31"/>
      <c r="C176" s="10"/>
      <c r="D176" s="8"/>
      <c r="E176" s="8"/>
      <c r="F176" s="8"/>
      <c r="G176" s="8"/>
      <c r="H176" s="1"/>
      <c r="I176" s="1"/>
    </row>
    <row r="177" spans="1:3" ht="41.25" customHeight="1" x14ac:dyDescent="0.25">
      <c r="A177" s="23"/>
      <c r="B177" s="28"/>
      <c r="C177" s="11"/>
    </row>
    <row r="178" spans="1:3" ht="38.25" customHeight="1" x14ac:dyDescent="0.25">
      <c r="A178" s="23"/>
      <c r="B178" s="28"/>
      <c r="C178" s="11"/>
    </row>
    <row r="179" spans="1:3" ht="33" customHeight="1" x14ac:dyDescent="0.25">
      <c r="A179" s="19"/>
      <c r="B179" s="28"/>
      <c r="C179" s="11"/>
    </row>
    <row r="180" spans="1:3" ht="55.5" customHeight="1" x14ac:dyDescent="0.25">
      <c r="A180" s="23"/>
      <c r="B180" s="28"/>
      <c r="C180" s="11"/>
    </row>
    <row r="181" spans="1:3" ht="63" customHeight="1" x14ac:dyDescent="0.25">
      <c r="A181" s="23"/>
      <c r="B181" s="28"/>
      <c r="C181" s="11"/>
    </row>
    <row r="182" spans="1:3" ht="52.5" customHeight="1" x14ac:dyDescent="0.25">
      <c r="A182" s="23"/>
      <c r="B182" s="28"/>
      <c r="C182" s="11"/>
    </row>
    <row r="183" spans="1:3" x14ac:dyDescent="0.25">
      <c r="A183" s="24"/>
    </row>
  </sheetData>
  <mergeCells count="116">
    <mergeCell ref="F2:G2"/>
    <mergeCell ref="C100:D100"/>
    <mergeCell ref="C101:D101"/>
    <mergeCell ref="C116:E116"/>
    <mergeCell ref="C117:E117"/>
    <mergeCell ref="C107:D107"/>
    <mergeCell ref="C108:D108"/>
    <mergeCell ref="C102:D102"/>
    <mergeCell ref="C103:D103"/>
    <mergeCell ref="C104:D104"/>
    <mergeCell ref="C105:D105"/>
    <mergeCell ref="C106:D106"/>
    <mergeCell ref="C124:E124"/>
    <mergeCell ref="C125:E125"/>
    <mergeCell ref="G162:H162"/>
    <mergeCell ref="G164:H164"/>
    <mergeCell ref="G165:H165"/>
    <mergeCell ref="G166:H166"/>
    <mergeCell ref="B163:H163"/>
    <mergeCell ref="G156:H156"/>
    <mergeCell ref="C159:E159"/>
    <mergeCell ref="C160:E160"/>
    <mergeCell ref="C161:E161"/>
    <mergeCell ref="C156:E156"/>
    <mergeCell ref="C157:E157"/>
    <mergeCell ref="G157:H157"/>
    <mergeCell ref="G159:H159"/>
    <mergeCell ref="G160:H160"/>
    <mergeCell ref="G161:H161"/>
    <mergeCell ref="B158:H158"/>
    <mergeCell ref="C153:E153"/>
    <mergeCell ref="C154:E154"/>
    <mergeCell ref="C165:E165"/>
    <mergeCell ref="C166:E166"/>
    <mergeCell ref="C162:E162"/>
    <mergeCell ref="C164:E164"/>
    <mergeCell ref="B112:B114"/>
    <mergeCell ref="C112:E114"/>
    <mergeCell ref="F112:F114"/>
    <mergeCell ref="G83:H83"/>
    <mergeCell ref="B82:H82"/>
    <mergeCell ref="F110:H110"/>
    <mergeCell ref="B111:H111"/>
    <mergeCell ref="B83:B84"/>
    <mergeCell ref="C83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E61:G61"/>
    <mergeCell ref="B16:G16"/>
    <mergeCell ref="B62:G62"/>
    <mergeCell ref="B48:G48"/>
    <mergeCell ref="A15:G15"/>
    <mergeCell ref="F46:G46"/>
    <mergeCell ref="A47:G47"/>
    <mergeCell ref="B6:G6"/>
    <mergeCell ref="B3:G3"/>
    <mergeCell ref="B4:G4"/>
    <mergeCell ref="C167:F167"/>
    <mergeCell ref="G167:H167"/>
    <mergeCell ref="B152:H152"/>
    <mergeCell ref="C127:E127"/>
    <mergeCell ref="C128:E128"/>
    <mergeCell ref="B129:F129"/>
    <mergeCell ref="A150:E150"/>
    <mergeCell ref="F150:H150"/>
    <mergeCell ref="B136:H136"/>
    <mergeCell ref="G127:H127"/>
    <mergeCell ref="G128:H128"/>
    <mergeCell ref="G151:H151"/>
    <mergeCell ref="C151:E151"/>
    <mergeCell ref="G155:H155"/>
    <mergeCell ref="G153:H153"/>
    <mergeCell ref="B130:G130"/>
    <mergeCell ref="B131:G131"/>
    <mergeCell ref="B132:G132"/>
    <mergeCell ref="B133:G133"/>
    <mergeCell ref="G154:H154"/>
    <mergeCell ref="E135:H135"/>
    <mergeCell ref="C155:E155"/>
    <mergeCell ref="F81:G81"/>
    <mergeCell ref="E83:E84"/>
    <mergeCell ref="F83:F84"/>
    <mergeCell ref="G126:H126"/>
    <mergeCell ref="C121:E121"/>
    <mergeCell ref="C122:E122"/>
    <mergeCell ref="C123:E123"/>
    <mergeCell ref="C126:E126"/>
    <mergeCell ref="C115:E115"/>
    <mergeCell ref="G112:H114"/>
    <mergeCell ref="G115:H115"/>
    <mergeCell ref="G116:H116"/>
    <mergeCell ref="G117:H117"/>
    <mergeCell ref="G118:H118"/>
    <mergeCell ref="C118:E118"/>
    <mergeCell ref="C119:E119"/>
    <mergeCell ref="G119:H119"/>
    <mergeCell ref="G120:H120"/>
    <mergeCell ref="G121:H121"/>
    <mergeCell ref="G122:H122"/>
    <mergeCell ref="G123:H123"/>
    <mergeCell ref="G124:H124"/>
    <mergeCell ref="G125:H125"/>
    <mergeCell ref="C120:E1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Тарифы на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2025-01-13T11:11:48Z</dcterms:modified>
</cp:coreProperties>
</file>